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Vodovodní řad K" sheetId="2" r:id="rId2"/>
    <sheet name="1.2 - Přepojení přípojek ..." sheetId="3" r:id="rId3"/>
    <sheet name="2.1 - Vodovodní řad K-1" sheetId="4" r:id="rId4"/>
    <sheet name="2.2 - Přepojení přípojek ..." sheetId="5" r:id="rId5"/>
    <sheet name="3.1 - Vodovodní řad K-2" sheetId="6" r:id="rId6"/>
    <sheet name="3.2 - Přepojení přípojek ..." sheetId="7" r:id="rId7"/>
    <sheet name="VRN - Vedlejší náklady st..." sheetId="8" r:id="rId8"/>
    <sheet name="Seznam figur" sheetId="9" r:id="rId9"/>
  </sheets>
  <definedNames>
    <definedName name="_xlnm.Print_Area" localSheetId="0">'Rekapitulace stavby'!$D$4:$AO$76,'Rekapitulace stavby'!$C$82:$AQ$105</definedName>
    <definedName name="_xlnm._FilterDatabase" localSheetId="1" hidden="1">'1.1 - Vodovodní řad K'!$C$128:$K$511</definedName>
    <definedName name="_xlnm.Print_Area" localSheetId="1">'1.1 - Vodovodní řad K'!$C$4:$J$76,'1.1 - Vodovodní řad K'!$C$82:$J$108,'1.1 - Vodovodní řad K'!$C$114:$K$511</definedName>
    <definedName name="_xlnm._FilterDatabase" localSheetId="2" hidden="1">'1.2 - Přepojení přípojek ...'!$C$128:$K$338</definedName>
    <definedName name="_xlnm.Print_Area" localSheetId="2">'1.2 - Přepojení přípojek ...'!$C$4:$J$76,'1.2 - Přepojení přípojek ...'!$C$82:$J$108,'1.2 - Přepojení přípojek ...'!$C$114:$K$338</definedName>
    <definedName name="_xlnm._FilterDatabase" localSheetId="3" hidden="1">'2.1 - Vodovodní řad K-1'!$C$130:$K$620</definedName>
    <definedName name="_xlnm.Print_Area" localSheetId="3">'2.1 - Vodovodní řad K-1'!$C$4:$J$76,'2.1 - Vodovodní řad K-1'!$C$82:$J$110,'2.1 - Vodovodní řad K-1'!$C$116:$K$620</definedName>
    <definedName name="_xlnm._FilterDatabase" localSheetId="4" hidden="1">'2.2 - Přepojení přípojek ...'!$C$128:$K$338</definedName>
    <definedName name="_xlnm.Print_Area" localSheetId="4">'2.2 - Přepojení přípojek ...'!$C$4:$J$76,'2.2 - Přepojení přípojek ...'!$C$82:$J$108,'2.2 - Přepojení přípojek ...'!$C$114:$K$338</definedName>
    <definedName name="_xlnm._FilterDatabase" localSheetId="5" hidden="1">'3.1 - Vodovodní řad K-2'!$C$130:$K$622</definedName>
    <definedName name="_xlnm.Print_Area" localSheetId="5">'3.1 - Vodovodní řad K-2'!$C$4:$J$76,'3.1 - Vodovodní řad K-2'!$C$82:$J$110,'3.1 - Vodovodní řad K-2'!$C$116:$K$622</definedName>
    <definedName name="_xlnm._FilterDatabase" localSheetId="6" hidden="1">'3.2 - Přepojení přípojek ...'!$C$128:$K$332</definedName>
    <definedName name="_xlnm.Print_Area" localSheetId="6">'3.2 - Přepojení přípojek ...'!$C$4:$J$76,'3.2 - Přepojení přípojek ...'!$C$82:$J$108,'3.2 - Přepojení přípojek ...'!$C$114:$K$332</definedName>
    <definedName name="_xlnm._FilterDatabase" localSheetId="7" hidden="1">'VRN - Vedlejší náklady st...'!$C$119:$K$153</definedName>
    <definedName name="_xlnm.Print_Area" localSheetId="7">'VRN - Vedlejší náklady st...'!$C$4:$J$76,'VRN - Vedlejší náklady st...'!$C$82:$J$101,'VRN - Vedlejší náklady st...'!$C$107:$K$153</definedName>
    <definedName name="_xlnm.Print_Area" localSheetId="8">'Seznam figur'!$C$4:$G$845</definedName>
    <definedName name="_xlnm.Print_Titles" localSheetId="0">'Rekapitulace stavby'!$92:$92</definedName>
    <definedName name="_xlnm.Print_Titles" localSheetId="1">'1.1 - Vodovodní řad K'!$128:$128</definedName>
    <definedName name="_xlnm.Print_Titles" localSheetId="2">'1.2 - Přepojení přípojek ...'!$128:$128</definedName>
    <definedName name="_xlnm.Print_Titles" localSheetId="3">'2.1 - Vodovodní řad K-1'!$130:$130</definedName>
    <definedName name="_xlnm.Print_Titles" localSheetId="4">'2.2 - Přepojení přípojek ...'!$128:$128</definedName>
    <definedName name="_xlnm.Print_Titles" localSheetId="5">'3.1 - Vodovodní řad K-2'!$130:$130</definedName>
    <definedName name="_xlnm.Print_Titles" localSheetId="6">'3.2 - Přepojení přípojek ...'!$128:$128</definedName>
    <definedName name="_xlnm.Print_Titles" localSheetId="7">'VRN - Vedlejší náklady st...'!$119:$119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<sst xmlns="http://schemas.openxmlformats.org/spreadsheetml/2006/main" count="26085" uniqueCount="1416">
  <si>
    <t>Export Komplet</t>
  </si>
  <si>
    <t/>
  </si>
  <si>
    <t>2.0</t>
  </si>
  <si>
    <t>ZAMOK</t>
  </si>
  <si>
    <t>False</t>
  </si>
  <si>
    <t>{33d83f11-e993-4678-b8b6-1b0da7447e08}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</si>
  <si>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</si>
  <si>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</si>
  <si>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</si>
  <si>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</si>
  <si>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</si>
  <si>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</si>
  <si>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</si>
  <si>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</si>
  <si>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</si>
  <si>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</si>
  <si>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</si>
  <si>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vodovodu ul. Kornická</t>
  </si>
  <si>
    <t>KSO:</t>
  </si>
  <si>
    <t>CC-CZ:</t>
  </si>
  <si>
    <t>Místo:</t>
  </si>
  <si>
    <t>Litomyšl</t>
  </si>
  <si>
    <t>Datum:</t>
  </si>
  <si>
    <t>7. 8. 2023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</si>
  <si>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</si>
  <si>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</si>
  <si>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</si>
  <si>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</si>
  <si>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</si>
  <si>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</si>
  <si>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</si>
  <si>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Pravec František</t>
  </si>
  <si>
    <t>True</t>
  </si>
  <si>
    <t>Zpracovatel:</t>
  </si>
  <si>
    <t>Kašparová Věra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</si>
  <si>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</si>
  <si>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</si>
  <si>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</si>
  <si>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</si>
  <si>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</si>
  <si>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</si>
  <si>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</si>
  <si>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</si>
  <si>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</si>
  <si>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</si>
  <si>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</si>
  <si>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</si>
  <si>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</si>
  <si>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</si>
  <si>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</si>
  <si>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</si>
  <si>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</si>
  <si>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</si>
  <si>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</si>
  <si>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</si>
  <si>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</si>
  <si>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</si>
  <si>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</si>
  <si>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</si>
  <si>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</si>
  <si>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</si>
  <si>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</si>
  <si>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</si>
  <si>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</si>
  <si>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</si>
  <si>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</si>
  <si>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</si>
  <si>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</si>
  <si>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</si>
  <si>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</si>
  <si>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</si>
  <si>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</si>
  <si>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</si>
  <si>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</si>
  <si>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</si>
  <si>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</si>
  <si>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</si>
  <si>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</si>
  <si>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</si>
  <si>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</si>
  <si>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</si>
  <si>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Vodovodní řad K</t>
  </si>
  <si>
    <t>STA</t>
  </si>
  <si>
    <t>{090e865e-8a9d-4abc-8842-622cc31e3c78}</t>
  </si>
  <si>
    <t>2</t>
  </si>
  <si>
    <t>/</t>
  </si>
  <si>
    <t>1.1</t>
  </si>
  <si>
    <t>Soupis</t>
  </si>
  <si>
    <t>{289cf737-c4ee-490a-ae46-c1b8abb96304}</t>
  </si>
  <si>
    <t>827 11</t>
  </si>
  <si>
    <t>1.2</t>
  </si>
  <si>
    <t>Přepojení přípojek řad K</t>
  </si>
  <si>
    <t>{8cd5b6a6-99d6-4d7c-86f8-9427c19645af}</t>
  </si>
  <si>
    <t>Vodovodní řad K-1</t>
  </si>
  <si>
    <t>{454d5a11-b3b1-4e2b-b494-7d77a8d584ca}</t>
  </si>
  <si>
    <t>2.1</t>
  </si>
  <si>
    <t>{c5a29732-5a5c-4927-b45c-296eb6a9145e}</t>
  </si>
  <si>
    <t>2.2</t>
  </si>
  <si>
    <t>Přepojení přípojek řad K-1</t>
  </si>
  <si>
    <t>{ffc96a04-09e6-48d7-ab12-75d0388a3279}</t>
  </si>
  <si>
    <t>3</t>
  </si>
  <si>
    <t>Vodovodní řad K-2</t>
  </si>
  <si>
    <t>{c77dfc76-8d81-4310-8aee-dbd9dfc794ab}</t>
  </si>
  <si>
    <t>3.1</t>
  </si>
  <si>
    <t>{1cc60a03-5e76-41e7-8562-5ada2cf63be9}</t>
  </si>
  <si>
    <t>3.2</t>
  </si>
  <si>
    <t>Přepojení přípojek řad K-2</t>
  </si>
  <si>
    <t>{424c459a-aeaa-4012-9c78-322e4a67c7f5}</t>
  </si>
  <si>
    <t>VRN</t>
  </si>
  <si>
    <t xml:space="preserve">Vedlejší náklady stavby </t>
  </si>
  <si>
    <t>VON</t>
  </si>
  <si>
    <t>{3cb2793e-bbc3-47c6-83ac-d7fb3395dd29}</t>
  </si>
  <si>
    <t>odvoz_suti</t>
  </si>
  <si>
    <t>119,08</t>
  </si>
  <si>
    <t>pazeni_2</t>
  </si>
  <si>
    <t>564,746</t>
  </si>
  <si>
    <t>KRYCÍ LIST SOUPISU PRACÍ</t>
  </si>
  <si>
    <t>PE_90</t>
  </si>
  <si>
    <t>sypanina</t>
  </si>
  <si>
    <t>188,838</t>
  </si>
  <si>
    <t>štěrk</t>
  </si>
  <si>
    <t>obsyp_-0,294</t>
  </si>
  <si>
    <t>46,823</t>
  </si>
  <si>
    <t>zepráce</t>
  </si>
  <si>
    <t>195,668</t>
  </si>
  <si>
    <t>Objekt:</t>
  </si>
  <si>
    <t>štěrk_kom</t>
  </si>
  <si>
    <t>129,946</t>
  </si>
  <si>
    <t>1 - Vodovodní řad K</t>
  </si>
  <si>
    <t>řezání</t>
  </si>
  <si>
    <t>344,8</t>
  </si>
  <si>
    <t>Soupis:</t>
  </si>
  <si>
    <t>blok</t>
  </si>
  <si>
    <t>Mezisoučet</t>
  </si>
  <si>
    <t>0,162</t>
  </si>
  <si>
    <t>1.1 - Vodovodní řad K</t>
  </si>
  <si>
    <t>loze_</t>
  </si>
  <si>
    <t>12,069</t>
  </si>
  <si>
    <t>obsyp_</t>
  </si>
  <si>
    <t>48,276</t>
  </si>
  <si>
    <t>22221</t>
  </si>
  <si>
    <t>vytlač</t>
  </si>
  <si>
    <t>Součet</t>
  </si>
  <si>
    <t>60,507</t>
  </si>
  <si>
    <t>vod_přem</t>
  </si>
  <si>
    <t>190,453</t>
  </si>
  <si>
    <t>zásyp_zeminou</t>
  </si>
  <si>
    <t>5,215</t>
  </si>
  <si>
    <t>tráva</t>
  </si>
  <si>
    <t>13,5</t>
  </si>
  <si>
    <t>PE_110</t>
  </si>
  <si>
    <t>146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</si>
  <si>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</si>
  <si>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</si>
  <si>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</si>
  <si>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</si>
  <si>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</si>
  <si>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</si>
  <si>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</si>
  <si>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</si>
  <si>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</si>
  <si>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</si>
  <si>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</si>
  <si>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</si>
  <si>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</si>
  <si>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</si>
  <si>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</si>
  <si>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</si>
  <si>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</si>
  <si>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</si>
  <si>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</si>
  <si>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</si>
  <si>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</si>
  <si>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</si>
  <si>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</si>
  <si>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</si>
  <si>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</si>
  <si>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</si>
  <si>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</si>
  <si>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</si>
  <si>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</si>
  <si>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</si>
  <si>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</si>
  <si>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</si>
  <si>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</si>
  <si>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</si>
  <si>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</si>
  <si>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CS ÚRS 2023 02</t>
  </si>
  <si>
    <t>4</t>
  </si>
  <si>
    <t>1380476714</t>
  </si>
  <si>
    <t>VV</t>
  </si>
  <si>
    <t>"viz.příloha D.1 Technická zpráva"</t>
  </si>
  <si>
    <t>"asfalt_místní" (141,0*0,81)+(6,5*0,81)+(2,0*2,0)*1+(1,5*0,69)*27</t>
  </si>
  <si>
    <t>113107241</t>
  </si>
  <si>
    <t>Odstranění podkladu živičného tl 50 mm strojně pl přes 200 m2</t>
  </si>
  <si>
    <t>1176851395</t>
  </si>
  <si>
    <t>113154263</t>
  </si>
  <si>
    <t>Frézování živičného krytu tl 50 mm pruh š přes 1 do 2 m pl přes 500 do 1000 m2 s překážkami v trase</t>
  </si>
  <si>
    <t>-2053778477</t>
  </si>
  <si>
    <t>"viz.příloha D.1  Technická zpráva"</t>
  </si>
  <si>
    <t>"asfalt místní" (141,0*1,8)+(6,5*1,8)+(3,0*3,0)*1+(2,5*0,7)*27</t>
  </si>
  <si>
    <t>113202111</t>
  </si>
  <si>
    <t>Vytrhání obrub krajníků obrubníků stojatých</t>
  </si>
  <si>
    <t>m</t>
  </si>
  <si>
    <t>703206792</t>
  </si>
  <si>
    <t>1*3,0</t>
  </si>
  <si>
    <t>5</t>
  </si>
  <si>
    <t>115101201</t>
  </si>
  <si>
    <t>Čerpání vody na dopravní výšku do 10 m průměrný přítok do 500 l/min</t>
  </si>
  <si>
    <t>hod</t>
  </si>
  <si>
    <t>1040091772</t>
  </si>
  <si>
    <t>71</t>
  </si>
  <si>
    <t>115101301</t>
  </si>
  <si>
    <t>Pohotovost čerpací soupravy pro dopravní výšku do 10 m přítok do 500 l/min</t>
  </si>
  <si>
    <t>den</t>
  </si>
  <si>
    <t>485634103</t>
  </si>
  <si>
    <t>7,1</t>
  </si>
  <si>
    <t>7</t>
  </si>
  <si>
    <t>119001401</t>
  </si>
  <si>
    <t>Dočasné zajištění potrubí ocelového nebo litinového DN do 200 mm</t>
  </si>
  <si>
    <t>681584591</t>
  </si>
  <si>
    <t>(3+9)*0,81</t>
  </si>
  <si>
    <t>8</t>
  </si>
  <si>
    <t>119001411</t>
  </si>
  <si>
    <t>Dočasné zajištění potrubí betonového, ŽB nebo kameninového DN do 200 mm</t>
  </si>
  <si>
    <t>-1105019489</t>
  </si>
  <si>
    <t>2*0,81</t>
  </si>
  <si>
    <t>9</t>
  </si>
  <si>
    <t>119001412</t>
  </si>
  <si>
    <t>Dočasné zajištění potrubí betonového, ŽB nebo kameninového DN přes 200 do 500 mm</t>
  </si>
  <si>
    <t>836837103</t>
  </si>
  <si>
    <t>6*0,81</t>
  </si>
  <si>
    <t>10</t>
  </si>
  <si>
    <t>1190014121</t>
  </si>
  <si>
    <t>Dočasné zajištění odvodňovacího žlabu</t>
  </si>
  <si>
    <t>-974192346</t>
  </si>
  <si>
    <t>1*0,81</t>
  </si>
  <si>
    <t>11</t>
  </si>
  <si>
    <t>119001421</t>
  </si>
  <si>
    <t>Dočasné zajištění kabelů a kabelových tratí ze 3 volně ložených kabelů</t>
  </si>
  <si>
    <t>2006783813</t>
  </si>
  <si>
    <t>11*0,81</t>
  </si>
  <si>
    <t>12</t>
  </si>
  <si>
    <t>139001101</t>
  </si>
  <si>
    <t>Příplatek za ztížení vykopávky v blízkosti podzemního vedení</t>
  </si>
  <si>
    <t>m3</t>
  </si>
  <si>
    <t>-1996647660</t>
  </si>
  <si>
    <t>(2*0,81*1,0)*11+(2*0,81*1,1)*9+(2*0,81*1,6)*3+(2*0,81*1,7)*8+(1,0*0,81*1,0)</t>
  </si>
  <si>
    <t>13</t>
  </si>
  <si>
    <t>119003131</t>
  </si>
  <si>
    <t>Výstražná páska pro zabezpečení výkopu zřízení</t>
  </si>
  <si>
    <t>-1180060279</t>
  </si>
  <si>
    <t>"viz.příloha D.1 Technická zpráva "</t>
  </si>
  <si>
    <t>(141+3+5-60)*2</t>
  </si>
  <si>
    <t>14</t>
  </si>
  <si>
    <t>119003132</t>
  </si>
  <si>
    <t>Výstražná páska pro zabezpečení výkopu odstranění</t>
  </si>
  <si>
    <t>-221305716</t>
  </si>
  <si>
    <t>119003227</t>
  </si>
  <si>
    <t>Mobilní plotová zábrana vyplněná dráty výšky do 2,2 m pro zabezpečení výkopu zřízení</t>
  </si>
  <si>
    <t>1349718740</t>
  </si>
  <si>
    <t>60</t>
  </si>
  <si>
    <t>16</t>
  </si>
  <si>
    <t>119003228</t>
  </si>
  <si>
    <t>Mobilní plotová zábrana vyplněná dráty výšky do 2,2 m pro zabezpečení výkopu odstranění</t>
  </si>
  <si>
    <t>-1319480901</t>
  </si>
  <si>
    <t>17</t>
  </si>
  <si>
    <t>119004111</t>
  </si>
  <si>
    <t>Bezpečný vstup nebo výstup z výkopu pomocí žebříku zřízení</t>
  </si>
  <si>
    <t>-49508327</t>
  </si>
  <si>
    <t>1,7</t>
  </si>
  <si>
    <t>18</t>
  </si>
  <si>
    <t>119004112</t>
  </si>
  <si>
    <t>Bezpečný vstup nebo výstup z výkopu pomocí žebříku odstranění</t>
  </si>
  <si>
    <t>-280710159</t>
  </si>
  <si>
    <t>19</t>
  </si>
  <si>
    <t>132254205</t>
  </si>
  <si>
    <t>Hloubení zapažených rýh š do 2000 mm v hornině třídy těžitelnosti I skupiny 3 objem do 1000 m3</t>
  </si>
  <si>
    <t>2142789670</t>
  </si>
  <si>
    <t>"z výpisu objemu zem.prací"</t>
  </si>
  <si>
    <t>"vodovodní řad K " 197,32</t>
  </si>
  <si>
    <t>"přepojení řadu" 8,0*0,81*1,7</t>
  </si>
  <si>
    <t>"sondy na zjištění stáv.sítí-rozšíření" (1,5*0,69*1,0)*10+(1,5*0,69*1,1)*7+(1,5*0,69*1,6)*3+(1,5*0,69*1,7)*7</t>
  </si>
  <si>
    <t>"výkop na přepojení řadu" (2,0*2,0*1,7)*2</t>
  </si>
  <si>
    <t>-"asfalt místní" (141,0*0,81*0,40)-(6,5*0,81*0,40)-(2,0*2,0*0,40)*1-(1,5*0,69*0,40)*27</t>
  </si>
  <si>
    <t>-"tráva" (1,5*0,81*0,25)-(2,0*2,0*0,25)</t>
  </si>
  <si>
    <t>zepráce*0,30</t>
  </si>
  <si>
    <t>20</t>
  </si>
  <si>
    <t>132354205</t>
  </si>
  <si>
    <t>Hloubení zapažených rýh š do 2000 mm v hornině třídy těžitelnosti II skupiny 4 objem do 1000 m3</t>
  </si>
  <si>
    <t>190601183</t>
  </si>
  <si>
    <t>zepráce*0,70</t>
  </si>
  <si>
    <t>151101101</t>
  </si>
  <si>
    <t>Zřízení příložného pažení a rozepření stěn rýh hl do 2 m</t>
  </si>
  <si>
    <t>-2087033100</t>
  </si>
  <si>
    <t>"vodovodní řad K" 487,3</t>
  </si>
  <si>
    <t>"přepojení řadu" 8,0*1,7*2</t>
  </si>
  <si>
    <t>"výkop na zjištění stáv.sítí - rozšíření"  (2*0,69*1,6)*3+(2*0,69*1,7)*7</t>
  </si>
  <si>
    <t>"výkop pro přepojení řadu" (4*2,0*1,7)*2</t>
  </si>
  <si>
    <t>pazeni_2*0,30</t>
  </si>
  <si>
    <t>22</t>
  </si>
  <si>
    <t>151101111</t>
  </si>
  <si>
    <t>Odstranění příložného pažení a rozepření stěn rýh hl do 2 m</t>
  </si>
  <si>
    <t>-700068180</t>
  </si>
  <si>
    <t>23</t>
  </si>
  <si>
    <t>162751117</t>
  </si>
  <si>
    <t>Vodorovné přemístění přes 9 000 do 10000 m výkopku/sypaniny z horniny třídy těžitelnosti I skupiny 1 až 3</t>
  </si>
  <si>
    <t>1138069433</t>
  </si>
  <si>
    <t>"Vytlačená kubatura :"</t>
  </si>
  <si>
    <t>"lože pod potrubí"</t>
  </si>
  <si>
    <t>"řad K" 141,0*0,81*0,10</t>
  </si>
  <si>
    <t>"přepojení řadu" 8,0*0,81*0,10</t>
  </si>
  <si>
    <t>"obsyp"</t>
  </si>
  <si>
    <t>"řad K" 141,0*0,81*0,40</t>
  </si>
  <si>
    <t>"přepojení řadu" 8,0*0,81*0,40</t>
  </si>
  <si>
    <t>"beton.bloky"</t>
  </si>
  <si>
    <t>2*0,2*0,5*0,81</t>
  </si>
  <si>
    <t>"zásyp zeminou" (1,5*0,81*1,0)+(2,0*2,0*1,0)</t>
  </si>
  <si>
    <t>"zásyp v komunikaci" zepráce-vytlač-zásyp_zeminou</t>
  </si>
  <si>
    <t>zepráce-zásyp_zeminou</t>
  </si>
  <si>
    <t>"přemístění výkopku na skládku určenou investorem" vod_přem*0,30</t>
  </si>
  <si>
    <t>24</t>
  </si>
  <si>
    <t>162751119</t>
  </si>
  <si>
    <t>Příplatek k vodorovnému přemístění výkopku/sypaniny z horniny třídy těžitelnosti I skupiny 1 až 3 ZKD 1000 m přes 10000 m</t>
  </si>
  <si>
    <t>1506114057</t>
  </si>
  <si>
    <t>vod_přem*0,30*4</t>
  </si>
  <si>
    <t>25</t>
  </si>
  <si>
    <t>162751137</t>
  </si>
  <si>
    <t>Vodorovné přemístění přes 9 000 do 10000 m výkopku/sypaniny z horniny třídy těžitelnosti II skupiny 4 a 5</t>
  </si>
  <si>
    <t>-1083229437</t>
  </si>
  <si>
    <t>"přemístění výkopku na skládku určenou investorem" vod_přem*0,70</t>
  </si>
  <si>
    <t>26</t>
  </si>
  <si>
    <t>162751139</t>
  </si>
  <si>
    <t>Příplatek k vodorovnému přemístění výkopku/sypaniny z horniny třídy těžitelnosti II skupiny 4 a 5 ZKD 1000 m přes 10000 m</t>
  </si>
  <si>
    <t>-2091183179</t>
  </si>
  <si>
    <t>vod_přem*0,70*4</t>
  </si>
  <si>
    <t>27</t>
  </si>
  <si>
    <t>167151111</t>
  </si>
  <si>
    <t>Nakládání výkopku z hornin třídy těžitelnosti I skupiny 1 až 3 přes 100 m3</t>
  </si>
  <si>
    <t>1467872024</t>
  </si>
  <si>
    <t>vod_přem*0,30</t>
  </si>
  <si>
    <t>28</t>
  </si>
  <si>
    <t>1795849697</t>
  </si>
  <si>
    <t>vod_přem*0,70</t>
  </si>
  <si>
    <t>29</t>
  </si>
  <si>
    <t>171251201</t>
  </si>
  <si>
    <t>Uložení sypaniny na skládky nebo meziskládky</t>
  </si>
  <si>
    <t>-750683660</t>
  </si>
  <si>
    <t>"uložení sypaniny na skládku určenou investorem" vod_přem</t>
  </si>
  <si>
    <t>30</t>
  </si>
  <si>
    <t>1712012311</t>
  </si>
  <si>
    <t>Poplatek za uložení zeminy a kamení na recyklační skládce (skládkovné) kód odpadu 17 05 04</t>
  </si>
  <si>
    <t>t</t>
  </si>
  <si>
    <t>-204392117</t>
  </si>
  <si>
    <t>vod_přem*1,8</t>
  </si>
  <si>
    <t>31</t>
  </si>
  <si>
    <t>174151101</t>
  </si>
  <si>
    <t>Zásyp jam, šachet rýh nebo kolem objektů sypaninou se zhutněním</t>
  </si>
  <si>
    <t>-1429187453</t>
  </si>
  <si>
    <t>zepráce-vytlač</t>
  </si>
  <si>
    <t>32</t>
  </si>
  <si>
    <t>175151101</t>
  </si>
  <si>
    <t>Obsypání potrubí strojně sypaninou bez prohození, uloženou do 3 m</t>
  </si>
  <si>
    <t>-1358411798</t>
  </si>
  <si>
    <t>"vodovodní řad K " 3,14*(0,110)^2/4*141,0</t>
  </si>
  <si>
    <t>"přepojení řadu" (3,14*(0,110)^2/4*5,0)+(3,14*(0,090)^2/4*3,0)</t>
  </si>
  <si>
    <t>"propojení " 3,14*(0,110)^2/4*5,0</t>
  </si>
  <si>
    <t>obsyp_-1,453</t>
  </si>
  <si>
    <t>33</t>
  </si>
  <si>
    <t>M</t>
  </si>
  <si>
    <t>5834417111</t>
  </si>
  <si>
    <t>štěrkodrť frakce 0/32</t>
  </si>
  <si>
    <t>316226676</t>
  </si>
  <si>
    <t>štěrk_kom*1,8</t>
  </si>
  <si>
    <t>34</t>
  </si>
  <si>
    <t>5833731011</t>
  </si>
  <si>
    <t>štěrkopísek frakce 0/4</t>
  </si>
  <si>
    <t>876743108</t>
  </si>
  <si>
    <t>štěrk*1,8</t>
  </si>
  <si>
    <t>35</t>
  </si>
  <si>
    <t>309217584</t>
  </si>
  <si>
    <t>"přesun sypaniny, netýká se přesunu hmot"</t>
  </si>
  <si>
    <t>štěrk+loze_+štěrk_kom</t>
  </si>
  <si>
    <t>36</t>
  </si>
  <si>
    <t>162451106</t>
  </si>
  <si>
    <t>Vodorovné přemístění do 2000 m výkopku/sypaniny z horniny třídy těžitelnosti I, skupiny 1 až 3</t>
  </si>
  <si>
    <t>-1698174966</t>
  </si>
  <si>
    <t>37</t>
  </si>
  <si>
    <t>121151104</t>
  </si>
  <si>
    <t>Sejmutí ornice plochy do 100 m2 tl vrstvy přes 200 do 250 mm strojně</t>
  </si>
  <si>
    <t>-1973289455</t>
  </si>
  <si>
    <t>"tráva" (1,5*3,0)+(3,0*3,0)</t>
  </si>
  <si>
    <t>38</t>
  </si>
  <si>
    <t>181351004</t>
  </si>
  <si>
    <t>Rozprostření ornice tl vrstvy přes 200 do 250 mm pl do 100 m2 v rovině nebo ve svahu do 1:5 strojně</t>
  </si>
  <si>
    <t>-2070807729</t>
  </si>
  <si>
    <t>39</t>
  </si>
  <si>
    <t>00572470</t>
  </si>
  <si>
    <t>osivo směs travní univerzál</t>
  </si>
  <si>
    <t>kg</t>
  </si>
  <si>
    <t>1516097114</t>
  </si>
  <si>
    <t>tráva*0,03</t>
  </si>
  <si>
    <t>40</t>
  </si>
  <si>
    <t>181411131</t>
  </si>
  <si>
    <t>Založení parkového trávníku výsevem pl do 1000 m2 v rovině a ve svahu do 1:5</t>
  </si>
  <si>
    <t>1633796472</t>
  </si>
  <si>
    <t>Vodorovné konstrukce</t>
  </si>
  <si>
    <t>41</t>
  </si>
  <si>
    <t>451573111</t>
  </si>
  <si>
    <t>Lože pod potrubí otevřený výkop ze štěrkopísku</t>
  </si>
  <si>
    <t>M3</t>
  </si>
  <si>
    <t>-423597831</t>
  </si>
  <si>
    <t>42</t>
  </si>
  <si>
    <t>452313131</t>
  </si>
  <si>
    <t>Podkladní bloky z betonu prostého tř. C 12/15 otevřený výkop</t>
  </si>
  <si>
    <t>656480558</t>
  </si>
  <si>
    <t>43</t>
  </si>
  <si>
    <t>452353101</t>
  </si>
  <si>
    <t>Bednění podkladních bloků otevřený výkop</t>
  </si>
  <si>
    <t>M2</t>
  </si>
  <si>
    <t>-1119349385</t>
  </si>
  <si>
    <t>2*2*(0,2+0,81)*0,5</t>
  </si>
  <si>
    <t>Komunikace</t>
  </si>
  <si>
    <t>44</t>
  </si>
  <si>
    <t>564871111</t>
  </si>
  <si>
    <t>Podklad ze štěrkodrtě ŠD plochy přes 100 m2 tl 250 mm</t>
  </si>
  <si>
    <t>1144798876</t>
  </si>
  <si>
    <t>"viz.příloha D.1 Technická zpráva, příloha D.5 Uložení potrubí"</t>
  </si>
  <si>
    <t>45</t>
  </si>
  <si>
    <t>565155101</t>
  </si>
  <si>
    <t>Asfaltový beton vrstva podkladní ACP 16 (obalované kamenivo OKS) tl 70 mm š do 1,5 m</t>
  </si>
  <si>
    <t>-440653879</t>
  </si>
  <si>
    <t>"viz.příloha D.1  Technická zpráva, příloha D.7 Uložení potrubí"</t>
  </si>
  <si>
    <t>"asfalt_místní" (141,0*0,81)+(6,5*0,81)+(1,5*0,69)*27</t>
  </si>
  <si>
    <t>46</t>
  </si>
  <si>
    <t>567122112</t>
  </si>
  <si>
    <t>Podklad ze směsi stmelené cementem SC C 8/10 (KSC I) tl 130 mm</t>
  </si>
  <si>
    <t>445507529</t>
  </si>
  <si>
    <t>47</t>
  </si>
  <si>
    <t>573111112</t>
  </si>
  <si>
    <t>Postřik živičný infiltrační s posypem z asfaltu množství 1 kg/m2</t>
  </si>
  <si>
    <t>1217369403</t>
  </si>
  <si>
    <t>48</t>
  </si>
  <si>
    <t>573211106</t>
  </si>
  <si>
    <t>Postřik živičný spojovací z asfaltu v množství 0,20 kg/m2</t>
  </si>
  <si>
    <t>-1535107001</t>
  </si>
  <si>
    <t>49</t>
  </si>
  <si>
    <t>577144131</t>
  </si>
  <si>
    <t>Asfaltový beton vrstva obrusná ACO 11 (ABS) tř. I tl 50 mm š do 3 m z modifikovaného asfaltu</t>
  </si>
  <si>
    <t>469793935</t>
  </si>
  <si>
    <t>50</t>
  </si>
  <si>
    <t>565155111</t>
  </si>
  <si>
    <t>Asfaltový beton vrstva podkladní ACP 16 (obalované kamenivo OKS) tl 70 mm š do 3 m</t>
  </si>
  <si>
    <t>-2097523208</t>
  </si>
  <si>
    <t>"asfalt_místní" (2,0*2,0)*1</t>
  </si>
  <si>
    <t>Trubní vedení</t>
  </si>
  <si>
    <t>51</t>
  </si>
  <si>
    <t>850245121</t>
  </si>
  <si>
    <t>Výřez nebo výsek na potrubí z trub litinových tlakových nebo plastických hmot DN 80</t>
  </si>
  <si>
    <t>kus</t>
  </si>
  <si>
    <t>1120307579</t>
  </si>
  <si>
    <t>"viz.příloha D.1 Technická zpráva, příloha D.4 Schéma kladečského plánu řadu K"</t>
  </si>
  <si>
    <t>"PE90" 1</t>
  </si>
  <si>
    <t>52</t>
  </si>
  <si>
    <t>850265121</t>
  </si>
  <si>
    <t>Výřez nebo výsek na potrubí z trub litinových tlakových nebo plastických hmot DN 100</t>
  </si>
  <si>
    <t>-709525792</t>
  </si>
  <si>
    <t>"PE110" 1</t>
  </si>
  <si>
    <t>53</t>
  </si>
  <si>
    <t>8573121221</t>
  </si>
  <si>
    <t>Spotřební materiál</t>
  </si>
  <si>
    <t>komplet</t>
  </si>
  <si>
    <t>1947124948</t>
  </si>
  <si>
    <t xml:space="preserve">"viz. příloha D.1 Technická zpráva" </t>
  </si>
  <si>
    <t>"ostatní spotřební materiál jinde neuvedený, spojovací materiál"</t>
  </si>
  <si>
    <t>54</t>
  </si>
  <si>
    <t>871241221</t>
  </si>
  <si>
    <t>Montáž potrubí z PE100 SDR 17 otevřený výkop svařovaných elektrotvarovkou D 90 x 5,4 mm</t>
  </si>
  <si>
    <t>462115129</t>
  </si>
  <si>
    <t>55</t>
  </si>
  <si>
    <t>28613575</t>
  </si>
  <si>
    <t>potrubí dvouvrstvé PE100 RC SDR17 90x5,4 dl 12m</t>
  </si>
  <si>
    <t>-184309161</t>
  </si>
  <si>
    <t>"PE 100, RC AQUALINE ROBUST, 90x5,4 SDR17"</t>
  </si>
  <si>
    <t>"Potrubí musí být certifikované dle technického předpisu PAS1075"</t>
  </si>
  <si>
    <t>PE_90*1,015</t>
  </si>
  <si>
    <t>56</t>
  </si>
  <si>
    <t>871251221</t>
  </si>
  <si>
    <t>Montáž potrubí z PE100 SDR 17 otevřený výkop svařovaných elektrotvarovkou D 110 x 6,6 mm</t>
  </si>
  <si>
    <t>726638876</t>
  </si>
  <si>
    <t>57</t>
  </si>
  <si>
    <t>28613576</t>
  </si>
  <si>
    <t>potrubí dvouvrstvé PE100 RC SDR17 110x6,6 dl 12m</t>
  </si>
  <si>
    <t>1151159748</t>
  </si>
  <si>
    <t>"PE 100, RC AQUALINE ROBUST, 110x6,6 SDR17"</t>
  </si>
  <si>
    <t>PE_110*1,015</t>
  </si>
  <si>
    <t>58</t>
  </si>
  <si>
    <t>857262122</t>
  </si>
  <si>
    <t>Montáž litinových tvarovek jednoosých přírubových otevřený výkop DN 100</t>
  </si>
  <si>
    <t>-1026109715</t>
  </si>
  <si>
    <t>59</t>
  </si>
  <si>
    <t>55253661</t>
  </si>
  <si>
    <t>příruba zaslepovací litinová vodovodní PN10/16 X-kus DN 100</t>
  </si>
  <si>
    <t>-485172464</t>
  </si>
  <si>
    <t>1*1,02</t>
  </si>
  <si>
    <t>857264122</t>
  </si>
  <si>
    <t>Montáž litinových tvarovek odbočných přírubových otevřený výkop DN 100</t>
  </si>
  <si>
    <t>1712092736</t>
  </si>
  <si>
    <t>"viz.příloha D.1 Technická zpráva, příloha D.4 Schéma kladečského plánu řadu L"</t>
  </si>
  <si>
    <t>1+1</t>
  </si>
  <si>
    <t>61</t>
  </si>
  <si>
    <t>55253516</t>
  </si>
  <si>
    <t>tvarovka přírubová litinová vodovodní s přírubovou odbočkou PN10/16 T-kus DN 100/100</t>
  </si>
  <si>
    <t>-1396004507</t>
  </si>
  <si>
    <t>62</t>
  </si>
  <si>
    <t>55253515</t>
  </si>
  <si>
    <t>tvarovka přírubová litinová s přírubovou odbočkou,práškový epoxid tl 250µm T-kus DN 100/80</t>
  </si>
  <si>
    <t>1079601058</t>
  </si>
  <si>
    <t>63</t>
  </si>
  <si>
    <t>877241101</t>
  </si>
  <si>
    <t>Montáž elektrospojek na vodovodním potrubí z PE trub d 90</t>
  </si>
  <si>
    <t>645261529</t>
  </si>
  <si>
    <t>"elektrospojka" 3</t>
  </si>
  <si>
    <t>"oblouk" 1</t>
  </si>
  <si>
    <t>64</t>
  </si>
  <si>
    <t>28615974</t>
  </si>
  <si>
    <t>elektrospojka SDR11 PE 100 PN16 D 90mm</t>
  </si>
  <si>
    <t>-2086386455</t>
  </si>
  <si>
    <t>3*1,015</t>
  </si>
  <si>
    <t>65</t>
  </si>
  <si>
    <t>WVN.FFD80813W</t>
  </si>
  <si>
    <t>Oblouk 22° PE100 RC SDR17 90</t>
  </si>
  <si>
    <t>-711454240</t>
  </si>
  <si>
    <t>1*1,015</t>
  </si>
  <si>
    <t>66</t>
  </si>
  <si>
    <t>877251101</t>
  </si>
  <si>
    <t>Montáž elektrospojek na vodovodním potrubí z PE trub d 110</t>
  </si>
  <si>
    <t>1353952948</t>
  </si>
  <si>
    <t>"elektrospojka" 28</t>
  </si>
  <si>
    <t>"oblouk" 3+2</t>
  </si>
  <si>
    <t>67</t>
  </si>
  <si>
    <t>28615975</t>
  </si>
  <si>
    <t>elektrospojka SDR11 PE 100 PN16 D 110mm</t>
  </si>
  <si>
    <t>512024464</t>
  </si>
  <si>
    <t>28*1,015</t>
  </si>
  <si>
    <t>68</t>
  </si>
  <si>
    <t>WVN.FFD90814W</t>
  </si>
  <si>
    <t>Oblouk 11° PE100 RC SDR17 110</t>
  </si>
  <si>
    <t>-1967097333</t>
  </si>
  <si>
    <t>69</t>
  </si>
  <si>
    <t>WVN.FFD80814W</t>
  </si>
  <si>
    <t>Oblouk 22° PE100 RC SDR17 110</t>
  </si>
  <si>
    <t>353931418</t>
  </si>
  <si>
    <t>2*1,015</t>
  </si>
  <si>
    <t>70</t>
  </si>
  <si>
    <t>877251110</t>
  </si>
  <si>
    <t>Montáž elektrokolen 45° na vodovodním potrubí z PE trub d 110</t>
  </si>
  <si>
    <t>1584152053</t>
  </si>
  <si>
    <t>28614949</t>
  </si>
  <si>
    <t>elektrokoleno 45° PE 100 PN16 D 110mm</t>
  </si>
  <si>
    <t>-332686009</t>
  </si>
  <si>
    <t>72</t>
  </si>
  <si>
    <t>8912491111</t>
  </si>
  <si>
    <t>Montáž lemových nákružků na potrubí z trub PE90</t>
  </si>
  <si>
    <t>-344240028</t>
  </si>
  <si>
    <t>73</t>
  </si>
  <si>
    <t>28653149</t>
  </si>
  <si>
    <t>nákružek lemový PE 100 SDR17 90mm</t>
  </si>
  <si>
    <t>505838394</t>
  </si>
  <si>
    <t>74</t>
  </si>
  <si>
    <t>28654368</t>
  </si>
  <si>
    <t>příruba volná k lemovému nákružku z polypropylénu 90</t>
  </si>
  <si>
    <t>588959288</t>
  </si>
  <si>
    <t>75</t>
  </si>
  <si>
    <t>8912491113</t>
  </si>
  <si>
    <t>Montáž lemových nákružků na potrubí z jakýchkoli trub DN 110</t>
  </si>
  <si>
    <t>580088310</t>
  </si>
  <si>
    <t>76</t>
  </si>
  <si>
    <t>28653150</t>
  </si>
  <si>
    <t>nákružek lemový PE 100 SDR17 110mm</t>
  </si>
  <si>
    <t>-501850397</t>
  </si>
  <si>
    <t>6*1,015</t>
  </si>
  <si>
    <t>77</t>
  </si>
  <si>
    <t>28654410</t>
  </si>
  <si>
    <t>příruba volná k lemovému nákružku z polypropylénu 110</t>
  </si>
  <si>
    <t>1578693876</t>
  </si>
  <si>
    <t>78</t>
  </si>
  <si>
    <t>HWL.797408000016</t>
  </si>
  <si>
    <t>SYNOFLEX - SPOJKA 80 (85-105)</t>
  </si>
  <si>
    <t>-1028158363</t>
  </si>
  <si>
    <t>1*1,01</t>
  </si>
  <si>
    <t>79</t>
  </si>
  <si>
    <t>HWL.797410000016</t>
  </si>
  <si>
    <t>SYNOFLEX - SPOJKA 100 (104-132)</t>
  </si>
  <si>
    <t>451752054</t>
  </si>
  <si>
    <t>80</t>
  </si>
  <si>
    <t>879171111</t>
  </si>
  <si>
    <t>Montáž vodovodní přípojky na potrubí DN 32</t>
  </si>
  <si>
    <t>-1381746260</t>
  </si>
  <si>
    <t>81</t>
  </si>
  <si>
    <t>8911739111</t>
  </si>
  <si>
    <t>Montáž vodovodního ventilu hlavního pro přípojky DN 32</t>
  </si>
  <si>
    <t>1821337219</t>
  </si>
  <si>
    <t>82</t>
  </si>
  <si>
    <t>HWL.313000103216</t>
  </si>
  <si>
    <t>VENTIL ISO DOMOVNÍ PŘÍPOJKY ROHOVÝ 32-5/4"</t>
  </si>
  <si>
    <t>-214921488</t>
  </si>
  <si>
    <t>5*1,01</t>
  </si>
  <si>
    <t>83</t>
  </si>
  <si>
    <t>9502050100031</t>
  </si>
  <si>
    <t>SOUPRAVA ZEMNÍ TELESKOPICKÁ PRO DOMOVNÍ PŘÍPOJKY</t>
  </si>
  <si>
    <t>1355551230</t>
  </si>
  <si>
    <t>84</t>
  </si>
  <si>
    <t>891241112</t>
  </si>
  <si>
    <t>Montáž vodovodních šoupátek otevřený výkop DN 80</t>
  </si>
  <si>
    <t>2037797053</t>
  </si>
  <si>
    <t>85</t>
  </si>
  <si>
    <t>HWL.400208000016</t>
  </si>
  <si>
    <t>ŠOUPĚ E2 PŘÍRUBOVÉ KRÁTKÉ 80</t>
  </si>
  <si>
    <t>-1513408381</t>
  </si>
  <si>
    <t>86</t>
  </si>
  <si>
    <t>891261112</t>
  </si>
  <si>
    <t>Montáž vodovodních šoupátek otevřený výkop DN 100</t>
  </si>
  <si>
    <t>189385533</t>
  </si>
  <si>
    <t>87</t>
  </si>
  <si>
    <t>HWL.400210000016</t>
  </si>
  <si>
    <t>ŠOUPĚ E2 PŘÍRUBOVÉ KRÁTKÉ 100</t>
  </si>
  <si>
    <t>-1680347165</t>
  </si>
  <si>
    <t>2*1,01</t>
  </si>
  <si>
    <t>88</t>
  </si>
  <si>
    <t>HWL.95010800001</t>
  </si>
  <si>
    <t xml:space="preserve">SOUPRAVA ZEMNÍ TELESKOPICKÁ </t>
  </si>
  <si>
    <t>1951334849</t>
  </si>
  <si>
    <t>89</t>
  </si>
  <si>
    <t>891269111</t>
  </si>
  <si>
    <t>Montáž navrtávacích pasů na potrubí z jakýchkoli trub DN 100</t>
  </si>
  <si>
    <t>1543994414</t>
  </si>
  <si>
    <t>90</t>
  </si>
  <si>
    <t>HWL.531011005416</t>
  </si>
  <si>
    <t>PAS NAVRTÁVACÍ UZAVÍRACÍ HAKU 110-5/4"</t>
  </si>
  <si>
    <t>749068753</t>
  </si>
  <si>
    <t>91</t>
  </si>
  <si>
    <t>899401111</t>
  </si>
  <si>
    <t>Osazení poklopů litinových ventilových</t>
  </si>
  <si>
    <t>-746204132</t>
  </si>
  <si>
    <t>92</t>
  </si>
  <si>
    <t>422914020</t>
  </si>
  <si>
    <t>poklop litinový ventilový</t>
  </si>
  <si>
    <t>1777922427</t>
  </si>
  <si>
    <t>93</t>
  </si>
  <si>
    <t>899401112</t>
  </si>
  <si>
    <t>Osazení poklopů litinových šoupátkových</t>
  </si>
  <si>
    <t>1046010503</t>
  </si>
  <si>
    <t>94</t>
  </si>
  <si>
    <t>422913520</t>
  </si>
  <si>
    <t>poklop litinový šoupátkový pro zemní soupravy osazení do terénu a do vozovky</t>
  </si>
  <si>
    <t>1956969787</t>
  </si>
  <si>
    <t>95</t>
  </si>
  <si>
    <t>4229135201</t>
  </si>
  <si>
    <t>podkladová deska UNI</t>
  </si>
  <si>
    <t>-1746285947</t>
  </si>
  <si>
    <t>3+5</t>
  </si>
  <si>
    <t>96</t>
  </si>
  <si>
    <t>899101211</t>
  </si>
  <si>
    <t>Demontáž poklopů litinových nebo ocelových včetně rámů hmotnosti do 50 kg</t>
  </si>
  <si>
    <t>1604709350</t>
  </si>
  <si>
    <t>"demontáž stávajících poklopů"</t>
  </si>
  <si>
    <t>"poklop šoupátkový" 3</t>
  </si>
  <si>
    <t>"poklop ventilový" 5</t>
  </si>
  <si>
    <t>97</t>
  </si>
  <si>
    <t>892241111</t>
  </si>
  <si>
    <t>Tlaková zkouška vodou potrubí do 80</t>
  </si>
  <si>
    <t>-345331864</t>
  </si>
  <si>
    <t>98</t>
  </si>
  <si>
    <t>892271111</t>
  </si>
  <si>
    <t>Tlaková zkouška vodou potrubí DN 100 nebo 125</t>
  </si>
  <si>
    <t>1434107905</t>
  </si>
  <si>
    <t>141+5</t>
  </si>
  <si>
    <t>99</t>
  </si>
  <si>
    <t>892273122</t>
  </si>
  <si>
    <t>Proplach a dezinfekce vodovodního potrubí DN od 80 do 125</t>
  </si>
  <si>
    <t>683362226</t>
  </si>
  <si>
    <t>141+5+3</t>
  </si>
  <si>
    <t>100</t>
  </si>
  <si>
    <t>892372111</t>
  </si>
  <si>
    <t>Zabezpečení konců potrubí DN do 300 při tlakových zkouškách vodou</t>
  </si>
  <si>
    <t>-1642242087</t>
  </si>
  <si>
    <t>101</t>
  </si>
  <si>
    <t>899431111</t>
  </si>
  <si>
    <t>Výšková úprava uličního vstupu nebo vpusti do 200 mm zvýšením krycího hrnce, šoupěte nebo hydrantu</t>
  </si>
  <si>
    <t>CS ÚRS 2023 01</t>
  </si>
  <si>
    <t>749167757</t>
  </si>
  <si>
    <t>102</t>
  </si>
  <si>
    <t>899712111</t>
  </si>
  <si>
    <t>Orientační tabulky na zdivu</t>
  </si>
  <si>
    <t>-1939393415</t>
  </si>
  <si>
    <t>103</t>
  </si>
  <si>
    <t>899722114</t>
  </si>
  <si>
    <t>Krytí potrubí z plastů výstražnou fólií z PVC 40 cm</t>
  </si>
  <si>
    <t>1186770148</t>
  </si>
  <si>
    <t>(141+5+3)*1,05</t>
  </si>
  <si>
    <t>104</t>
  </si>
  <si>
    <t>8712411000</t>
  </si>
  <si>
    <t>Montáž vodiče nad potrubím ve výk.</t>
  </si>
  <si>
    <t>-758354382</t>
  </si>
  <si>
    <t>105</t>
  </si>
  <si>
    <t>3411101201</t>
  </si>
  <si>
    <t>kabel silový s Cu jádrem CYKY 6mm2</t>
  </si>
  <si>
    <t>2032945365</t>
  </si>
  <si>
    <t>(141+5+3)*1,13</t>
  </si>
  <si>
    <t>Ostatní konstrukce a práce-bourání</t>
  </si>
  <si>
    <t>106</t>
  </si>
  <si>
    <t>916131212</t>
  </si>
  <si>
    <t>Osazení silničního obrubníku betonového stojatého bez boční opěry do lože z betonu prostého</t>
  </si>
  <si>
    <t>-639542148</t>
  </si>
  <si>
    <t>107</t>
  </si>
  <si>
    <t>919112213</t>
  </si>
  <si>
    <t>Řezání spár pro vytvoření komůrky š 10 mm hl 25 mm pro těsnící zálivku v živičném krytu</t>
  </si>
  <si>
    <t>1132377537</t>
  </si>
  <si>
    <t xml:space="preserve"> (141,0*2)+(6,5*2)+(4*3,0)*1+(0,70*2)*27</t>
  </si>
  <si>
    <t>108</t>
  </si>
  <si>
    <t>919122112</t>
  </si>
  <si>
    <t>Těsnění spár zálivkou za tepla pro komůrky š 10 mm hl 25 mm s těsnicím profilem</t>
  </si>
  <si>
    <t>1767054440</t>
  </si>
  <si>
    <t>109</t>
  </si>
  <si>
    <t>919735111</t>
  </si>
  <si>
    <t>Řezání stávajícího živičného krytu hl do 50 mm</t>
  </si>
  <si>
    <t>-1979614806</t>
  </si>
  <si>
    <t>"asfalt místní" (141,0*2)+(6,5*2)+(4*2,0)*1+(2*0,69)*27</t>
  </si>
  <si>
    <t>110</t>
  </si>
  <si>
    <t>979024443</t>
  </si>
  <si>
    <t>Očištění vybouraných obrubníků a krajníků silničních</t>
  </si>
  <si>
    <t>1108524206</t>
  </si>
  <si>
    <t>Přesun hmot</t>
  </si>
  <si>
    <t>111</t>
  </si>
  <si>
    <t>998276101</t>
  </si>
  <si>
    <t>Přesun hmot pro trubní vedení z trub z plastických hmot otevřený výkop</t>
  </si>
  <si>
    <t>-507225192</t>
  </si>
  <si>
    <t>212,216-207,999</t>
  </si>
  <si>
    <t>997</t>
  </si>
  <si>
    <t>Přesun sutě</t>
  </si>
  <si>
    <t>112</t>
  </si>
  <si>
    <t>997221551</t>
  </si>
  <si>
    <t>Vodorovná doprava suti ze sypkých materiálů do 1 km</t>
  </si>
  <si>
    <t>-1607563971</t>
  </si>
  <si>
    <t>"odvoz suti na skládku určenou incestorem" 119,48-0,400</t>
  </si>
  <si>
    <t>113</t>
  </si>
  <si>
    <t>997221559</t>
  </si>
  <si>
    <t>Příplatek ZKD 1 km u vodorovné dopravy suti ze sypkých materiálů</t>
  </si>
  <si>
    <t>1185745383</t>
  </si>
  <si>
    <t>"odvoz suti na skládku určenou investorem"</t>
  </si>
  <si>
    <t>odvoz_suti*13</t>
  </si>
  <si>
    <t>114</t>
  </si>
  <si>
    <t>997221611</t>
  </si>
  <si>
    <t>Nakládání suti na dopravní prostředky pro vodorovnou dopravu</t>
  </si>
  <si>
    <t>1999053362</t>
  </si>
  <si>
    <t>"nakládání suti - odvoz na skládku určenou investorem" odvoz_suti</t>
  </si>
  <si>
    <t>115</t>
  </si>
  <si>
    <t>997221875</t>
  </si>
  <si>
    <t>Poplatek za uložení stavebního odpadu na recyklační skládce (skládkovné) asfaltového bez obsahu dehtu zatříděného do Katalogu odpadů pod kódem 17 03 02</t>
  </si>
  <si>
    <t>-2002830079</t>
  </si>
  <si>
    <t>51,84</t>
  </si>
  <si>
    <t>116</t>
  </si>
  <si>
    <t>997221873</t>
  </si>
  <si>
    <t>Poplatek za uložení stavebního odpadu na recyklační skládce (skládkovné) zeminy a kamení zatříděného do Katalogu odpadů pod kódem 17 05 04</t>
  </si>
  <si>
    <t>2134402939</t>
  </si>
  <si>
    <t>119,48-51,84-0,400</t>
  </si>
  <si>
    <t>117</t>
  </si>
  <si>
    <t>9972215611</t>
  </si>
  <si>
    <t>Vodorovná  doprava a nakládání vybouraných armatur a potrubí</t>
  </si>
  <si>
    <t>932874837</t>
  </si>
  <si>
    <t>0,400</t>
  </si>
  <si>
    <t>998</t>
  </si>
  <si>
    <t>118</t>
  </si>
  <si>
    <t>998225111</t>
  </si>
  <si>
    <t>Přesun hmot pro pozemní komunikace s krytem z kamene, monolitickým betonovým nebo živičným</t>
  </si>
  <si>
    <t>-599603746</t>
  </si>
  <si>
    <t>207,999</t>
  </si>
  <si>
    <t>0,729</t>
  </si>
  <si>
    <t>LOZE</t>
  </si>
  <si>
    <t>0,608</t>
  </si>
  <si>
    <t>OBSYP</t>
  </si>
  <si>
    <t>2,126</t>
  </si>
  <si>
    <t>4,882</t>
  </si>
  <si>
    <t>25,5</t>
  </si>
  <si>
    <t>PE_32</t>
  </si>
  <si>
    <t>7,5</t>
  </si>
  <si>
    <t>7,224</t>
  </si>
  <si>
    <t>2,12</t>
  </si>
  <si>
    <t>1.2 - Přepojení přípojek řad K</t>
  </si>
  <si>
    <t>4,496</t>
  </si>
  <si>
    <t>7,23</t>
  </si>
  <si>
    <t>2,734</t>
  </si>
  <si>
    <t>7,959</t>
  </si>
  <si>
    <t>-834224237</t>
  </si>
  <si>
    <t>"asfalt_místní" 6,0*0,81</t>
  </si>
  <si>
    <t>"chodník asfalt" 1,5*0,81</t>
  </si>
  <si>
    <t>"asfalt_místní" (6,0*1,80)+(6,0*0,81)</t>
  </si>
  <si>
    <t>"chodník asfalt" 1,5*1,8</t>
  </si>
  <si>
    <t>2,0</t>
  </si>
  <si>
    <t>0,4</t>
  </si>
  <si>
    <t>-1653679381</t>
  </si>
  <si>
    <t>(1+3)*0,81</t>
  </si>
  <si>
    <t>-976092144</t>
  </si>
  <si>
    <t>-1406688719</t>
  </si>
  <si>
    <t>7,5*2</t>
  </si>
  <si>
    <t>-1715737098</t>
  </si>
  <si>
    <t>(2*0,81*1,1)+(2*0,81*1,6)*3+(2*0,81*1,6)</t>
  </si>
  <si>
    <t>119002121</t>
  </si>
  <si>
    <t>Přechodová lávka délky do 2 m včetně zábradlí pro zabezpečení výkopu zřízení</t>
  </si>
  <si>
    <t>989984623</t>
  </si>
  <si>
    <t>119002122</t>
  </si>
  <si>
    <t>Přechodová lávka délky do 2 m včetně zábradlí pro zabezpečení výkopu odstranění</t>
  </si>
  <si>
    <t>-405960670</t>
  </si>
  <si>
    <t>1*1,7</t>
  </si>
  <si>
    <t>"přepojení vodovodních přípojek" 7,5*0,81*1,7</t>
  </si>
  <si>
    <t>-"asfalt místní" 6,0*0,81*0,40</t>
  </si>
  <si>
    <t>-"chodník asfalt" 1,5*0,81*0,35</t>
  </si>
  <si>
    <t>7,5*1,7*2</t>
  </si>
  <si>
    <t>-1601832642</t>
  </si>
  <si>
    <t>7,5*0,81*0,10</t>
  </si>
  <si>
    <t>7,5*0,81*0,35</t>
  </si>
  <si>
    <t>"zásyp zeminou" 1,5*0,81*0,6</t>
  </si>
  <si>
    <t>zepráce-vytlač-zásyp_zeminou</t>
  </si>
  <si>
    <t>-1052630391</t>
  </si>
  <si>
    <t>-125985898</t>
  </si>
  <si>
    <t>-1029962566</t>
  </si>
  <si>
    <t xml:space="preserve"> vod_přem*0,30</t>
  </si>
  <si>
    <t>-468514307</t>
  </si>
  <si>
    <t>"vodovodní přípojky " 3,14*(0,032)^2/4*7,5</t>
  </si>
  <si>
    <t>OBSYP-0,006</t>
  </si>
  <si>
    <t>štěrk_kom+štěrk+LOZE</t>
  </si>
  <si>
    <t>1436378878</t>
  </si>
  <si>
    <t>564831011</t>
  </si>
  <si>
    <t>Podklad ze štěrkodrtě ŠD plochy do 100 m2 tl 100 mm</t>
  </si>
  <si>
    <t>1891751313</t>
  </si>
  <si>
    <t>Podklad ze štěrkodrtě ŠD tl 250 mm</t>
  </si>
  <si>
    <t>"asfalt místní" 6,0*0,81</t>
  </si>
  <si>
    <t>"asfalt místní" 6,0*1,8</t>
  </si>
  <si>
    <t>577123111</t>
  </si>
  <si>
    <t>Asfaltový beton vrstva obrusná ACO 8 (ABJ) tl 30 mm š do 3 m z nemodifikovaného asfaltu</t>
  </si>
  <si>
    <t>40008801</t>
  </si>
  <si>
    <t>577133111</t>
  </si>
  <si>
    <t>Asfaltový beton vrstva obrusná ACO 8 (ABJ) tl 40 mm š do 3 m z nemodifikovaného asfaltu</t>
  </si>
  <si>
    <t>1957390223</t>
  </si>
  <si>
    <t>581114113</t>
  </si>
  <si>
    <t>Kryt z betonu komunikace pro pěší tl 100 mm</t>
  </si>
  <si>
    <t>779687297</t>
  </si>
  <si>
    <t>"chodník asfalt" (1,5*0,81)*2</t>
  </si>
  <si>
    <t>871161141</t>
  </si>
  <si>
    <t>Montáž potrubí z PE100 SDR 11 otevřený výkop svařovaných na tupo D 32 x 3,0 mm</t>
  </si>
  <si>
    <t>1141405876</t>
  </si>
  <si>
    <t>"přepojení přípojek" 7,5</t>
  </si>
  <si>
    <t>28613752</t>
  </si>
  <si>
    <t>potrubí vodovodní LDPE (rPE) D 32x4,4mm</t>
  </si>
  <si>
    <t>968770975</t>
  </si>
  <si>
    <t>PE_32*1,015</t>
  </si>
  <si>
    <t>HWL.632003203216</t>
  </si>
  <si>
    <t>TVAROVKA ISO SPOJKA 32-32</t>
  </si>
  <si>
    <t>940209212</t>
  </si>
  <si>
    <t>HWL.641103201</t>
  </si>
  <si>
    <t>TVAROVKA ISO KOLENO 45° 32</t>
  </si>
  <si>
    <t>211626906</t>
  </si>
  <si>
    <t>10*1,01</t>
  </si>
  <si>
    <t>892233122</t>
  </si>
  <si>
    <t>Proplach a dezinfekce vodovodního potrubí DN od 40 do 70</t>
  </si>
  <si>
    <t>7,5*1,05</t>
  </si>
  <si>
    <t>7,5*1,13</t>
  </si>
  <si>
    <t>řezání+1,5*2</t>
  </si>
  <si>
    <t>2034457705</t>
  </si>
  <si>
    <t>1,5*2</t>
  </si>
  <si>
    <t>919735112</t>
  </si>
  <si>
    <t>Řezání stávajícího živičného krytu hl do 100 mm</t>
  </si>
  <si>
    <t>-963465036</t>
  </si>
  <si>
    <t>6,0*2</t>
  </si>
  <si>
    <t>8,411-8,103</t>
  </si>
  <si>
    <t>"odvoz suti na skládku určenou incestorem" 4,882</t>
  </si>
  <si>
    <t>1,799</t>
  </si>
  <si>
    <t>odvoz_suti-1,799</t>
  </si>
  <si>
    <t>8,103</t>
  </si>
  <si>
    <t>89,111</t>
  </si>
  <si>
    <t>465,062</t>
  </si>
  <si>
    <t>148,754</t>
  </si>
  <si>
    <t>38,042</t>
  </si>
  <si>
    <t>152,437</t>
  </si>
  <si>
    <t>100,661</t>
  </si>
  <si>
    <t>2 - Vodovodní řad K-1</t>
  </si>
  <si>
    <t>vsak</t>
  </si>
  <si>
    <t>0,25</t>
  </si>
  <si>
    <t>272,4</t>
  </si>
  <si>
    <t>2.1 - Vodovodní řad K-1</t>
  </si>
  <si>
    <t>0,324</t>
  </si>
  <si>
    <t>izolace_v</t>
  </si>
  <si>
    <t>0,5</t>
  </si>
  <si>
    <t>9,801</t>
  </si>
  <si>
    <t>39,204</t>
  </si>
  <si>
    <t>49,579</t>
  </si>
  <si>
    <t>150,24</t>
  </si>
  <si>
    <t>2,922</t>
  </si>
  <si>
    <t>7,2</t>
  </si>
  <si>
    <t>PE_63</t>
  </si>
  <si>
    <t>zepráce_v</t>
  </si>
  <si>
    <t>0,725</t>
  </si>
  <si>
    <t>PSV - Práce a dodávky PSV</t>
  </si>
  <si>
    <t xml:space="preserve">    711 - Izolace proti vodě, vlhkosti a plynům</t>
  </si>
  <si>
    <t>113107163</t>
  </si>
  <si>
    <t>Odstranění podkladu z kameniva drceného tl přes 200 do 300 mm strojně pl přes 50 do 200 m2</t>
  </si>
  <si>
    <t>"asfalt_místní" (110,0*0,81)+(1,0*0,81)+(6,0*0,81)+(2,0*2,0)*2+(1,5*0,69)*8</t>
  </si>
  <si>
    <t>"chodník asfalt" 1,6*0,81</t>
  </si>
  <si>
    <t>113107181</t>
  </si>
  <si>
    <t>Odstranění podkladu živičného tl do 50 mm strojně pl přes 50 do 200 m2</t>
  </si>
  <si>
    <t>"chodník asfalt" 1,6*1,8</t>
  </si>
  <si>
    <t>"asfalt místní" (110,0*1,8)+(1,0*1,8)+(6,0*1,8)+(3,0*3,0)*2+(2,5*0,7)*8</t>
  </si>
  <si>
    <t>5,5</t>
  </si>
  <si>
    <t>(2+4)*0,81</t>
  </si>
  <si>
    <t>3*0,81</t>
  </si>
  <si>
    <t>(2*0,81*1,0)*1+(2*0,81*1,1)*2+(2*0,81*1,6)*4+(2*0,81*1,7)*3</t>
  </si>
  <si>
    <t>(110+3+3+5-60)*2</t>
  </si>
  <si>
    <t>132254104</t>
  </si>
  <si>
    <t>Hloubení rýh zapažených š do 800 mm v hornině třídy těžitelnosti I, skupiny 3 objem přes 100 m3 strojně</t>
  </si>
  <si>
    <t>1856655314</t>
  </si>
  <si>
    <t>"štěrkový vsakovací prostor" (1*0,5*1,7)*1</t>
  </si>
  <si>
    <t>-"tráva" (1*0,5*0,25)*1</t>
  </si>
  <si>
    <t>zepráce_v*0,30</t>
  </si>
  <si>
    <t>132354104</t>
  </si>
  <si>
    <t>Hloubení rýh zapažených š do 800 mm v hornině třídy těžitelnosti II, skupiny 4 objem přes 100 m3 strojně</t>
  </si>
  <si>
    <t>-1969802684</t>
  </si>
  <si>
    <t>zepráce_v*0,70</t>
  </si>
  <si>
    <t>132254204</t>
  </si>
  <si>
    <t>Hloubení zapažených rýh š do 2000 mm v hornině třídy těžitelnosti I skupiny 3 objem do 500 m3</t>
  </si>
  <si>
    <t>"vodovodní řad K-1 " 156,63</t>
  </si>
  <si>
    <t>"přípojka pro hydrant" 5,0*0,81*1,7</t>
  </si>
  <si>
    <t>"přepojení řadu" 6,0*0,81*1,7</t>
  </si>
  <si>
    <t>"sondy na zjištění stáv.sítí-rozšíření" (1,5*0,69*1,0)+(1,5*0,69*1,1)+(1,5*0,69*1,6)*3+(1,5*0,69*1,7)*3</t>
  </si>
  <si>
    <t>-"asfalt místní" (110,0*0,81*0,40)-(1,0*0,81*0,40)-(6,0*0,81*0,40)-(2,0*2,0*0,40)*2-(1,5*0,69*0,40)*8</t>
  </si>
  <si>
    <t>-"tráva" 2,4*0,81*0,25</t>
  </si>
  <si>
    <t>-"chodník asfalt" 1,6*0,81*0,35</t>
  </si>
  <si>
    <t>132354204</t>
  </si>
  <si>
    <t>Hloubení zapažených rýh š do 2000 mm v hornině třídy těžitelnosti II skupiny 4 objem do 500 m3</t>
  </si>
  <si>
    <t>"vodovodní řad K-1" 386,8</t>
  </si>
  <si>
    <t>"přípojka pro hydrant" 5,0*1,7*2</t>
  </si>
  <si>
    <t>"přepojení řadu" 6,0*1,7*2</t>
  </si>
  <si>
    <t>"výkop na zjištění stáv.sítí - rozšíření"  (2*0,69*1,6)*3+(2*0,69*1,7)*3</t>
  </si>
  <si>
    <t>"řad K-1" 110,0*0,81*0,10</t>
  </si>
  <si>
    <t>"přepojení řadu" 6,0*0,81*0,10</t>
  </si>
  <si>
    <t>"přípojka pro hydrant" 5,0*0,81*0,10</t>
  </si>
  <si>
    <t>"řad K-1" 110,0*0,81*0,40</t>
  </si>
  <si>
    <t>"přepojení řadu" 6,0*0,81*0,40</t>
  </si>
  <si>
    <t>"přípojka pro hydrant" 5,0*0,81*0,40</t>
  </si>
  <si>
    <t>4*0,2*0,5*0,81</t>
  </si>
  <si>
    <t>"štěrkový vsakovací prostor" (1*0,5*0,5)*1</t>
  </si>
  <si>
    <t>"zásyp zeminou" (2,4*0,81*0,95)+(1,6*0,81*0,83)</t>
  </si>
  <si>
    <t>"zásyp v komunikaci" (zepráce+zepráce_v)-vytlač-zásyp_zeminou</t>
  </si>
  <si>
    <t>(zepráce+zepráce_v)-zásyp_zeminou</t>
  </si>
  <si>
    <t>2052051045</t>
  </si>
  <si>
    <t>-223663574</t>
  </si>
  <si>
    <t>(zepráce+zepráce_v)-vytlač</t>
  </si>
  <si>
    <t>174251101</t>
  </si>
  <si>
    <t>Zásyp jam, šachet rýh nebo kolem objektů sypaninou bez zhutnění</t>
  </si>
  <si>
    <t>1612687703</t>
  </si>
  <si>
    <t>"štěrková vsakovací prostor"</t>
  </si>
  <si>
    <t>(1*0,5*0,5)*1</t>
  </si>
  <si>
    <t>"vodovodní řad K-1 " 3,14*(0,110)^2/4*110,0</t>
  </si>
  <si>
    <t>"přepojení řadu" (3,14*(0,110)^2/4*3,0)+(3,14*(0,063)^2/4*3,0)</t>
  </si>
  <si>
    <t>"přípojka pro hydrant" 3,14*(0,090)^2/4*5,0</t>
  </si>
  <si>
    <t>"propojení" 3,14*(0,110)^2/4*5,0</t>
  </si>
  <si>
    <t>obsyp_-1,162</t>
  </si>
  <si>
    <t>5834393021</t>
  </si>
  <si>
    <t>kamenivo drcené hrubé frakce 16-32</t>
  </si>
  <si>
    <t>-142457367</t>
  </si>
  <si>
    <t>vsak*1,8</t>
  </si>
  <si>
    <t>štěrk+loze_+štěrk_kom+vsak</t>
  </si>
  <si>
    <t>"tráva" 2,4*3,0</t>
  </si>
  <si>
    <t>4*2*(0,2+0,81)*0,5</t>
  </si>
  <si>
    <t>1116745657</t>
  </si>
  <si>
    <t>"chodník asflat" 1,6*0,81</t>
  </si>
  <si>
    <t>"asfalt_místní" (110,0*0,81)+(1,0*0,81)+(6,0*0,81)+(1,5*0,69)*8</t>
  </si>
  <si>
    <t>-2042990277</t>
  </si>
  <si>
    <t>-1681167006</t>
  </si>
  <si>
    <t>"asfalt_místní" (2,0*2,0)*2</t>
  </si>
  <si>
    <t>622091969</t>
  </si>
  <si>
    <t>"chodník asfalt" (1,6*0,81)*2</t>
  </si>
  <si>
    <t>"viz.příloha D.1 Technická zpráva, příloha D.4 Schéma kladečského plánu řadu K-1"</t>
  </si>
  <si>
    <t>"PE63" 1</t>
  </si>
  <si>
    <t>"LIT100" 1</t>
  </si>
  <si>
    <t>1716329449</t>
  </si>
  <si>
    <t>"vsakovací prostor - odvodnění hydrantu" 1*3,0</t>
  </si>
  <si>
    <t>586976620</t>
  </si>
  <si>
    <t>871211211</t>
  </si>
  <si>
    <t>Montáž potrubí z PE100 SDR 11 otevřený výkop svařovaných elektrotvarovkou D 63 x 5,8 mm</t>
  </si>
  <si>
    <t>327763250</t>
  </si>
  <si>
    <t>"přepojení řadu" 3,0</t>
  </si>
  <si>
    <t>28613113</t>
  </si>
  <si>
    <t>trubka vodovodní PE100 , RC PN 16 SDR11 63x5,8mm</t>
  </si>
  <si>
    <t>860525369</t>
  </si>
  <si>
    <t>"PE 100, RC AQUALINE ROBUST, 63x5,8 SDR11"</t>
  </si>
  <si>
    <t>PE_63*1,015</t>
  </si>
  <si>
    <t>"řad K-1" 110,0</t>
  </si>
  <si>
    <t>852241121</t>
  </si>
  <si>
    <t>Montáž potrubí z trub litinových tlakových přírubových normálních délek otevřený výkop DN 80</t>
  </si>
  <si>
    <t>1556199728</t>
  </si>
  <si>
    <t>55253239</t>
  </si>
  <si>
    <t>trouba přírubová litinová vodovodní  PN 10/16 DN 80 dl 400mm</t>
  </si>
  <si>
    <t>-1991742012</t>
  </si>
  <si>
    <t>857242122</t>
  </si>
  <si>
    <t>Montáž litinových tvarovek jednoosých přírubových otevřený výkop DN 80</t>
  </si>
  <si>
    <t>688060755</t>
  </si>
  <si>
    <t>552506420</t>
  </si>
  <si>
    <t>koleno přírubové s patkou PP litinové DN 80</t>
  </si>
  <si>
    <t>1026028321</t>
  </si>
  <si>
    <t>1+1+1</t>
  </si>
  <si>
    <t>55253513</t>
  </si>
  <si>
    <t>tvarovka přírubová litinová s přírubovou odbočkou,práškový epoxid tl 250µm T-kus DN 100/50</t>
  </si>
  <si>
    <t>-657551242</t>
  </si>
  <si>
    <t>877211101</t>
  </si>
  <si>
    <t>Montáž elektrospojek na vodovodním potrubí z PE trub d 63</t>
  </si>
  <si>
    <t>203198301</t>
  </si>
  <si>
    <t>28615972</t>
  </si>
  <si>
    <t>elektrospojka SDR11 PE 100 PN16 D 63mm</t>
  </si>
  <si>
    <t>-1086647623</t>
  </si>
  <si>
    <t>"elektrospojka" 17</t>
  </si>
  <si>
    <t>17*1,015</t>
  </si>
  <si>
    <t>877211110</t>
  </si>
  <si>
    <t>Montáž elektrokolen 45° na vodovodním potrubí z PE trub d 63</t>
  </si>
  <si>
    <t>483548267</t>
  </si>
  <si>
    <t>28614946</t>
  </si>
  <si>
    <t>elektrokoleno 45° PE 100 PN16 D 63mm</t>
  </si>
  <si>
    <t>1406736986</t>
  </si>
  <si>
    <t>8912491114</t>
  </si>
  <si>
    <t>Montáž lemových nákružků na potrubí z trub PE63</t>
  </si>
  <si>
    <t>-1778284651</t>
  </si>
  <si>
    <t>28653133</t>
  </si>
  <si>
    <t>nákružek lemový PE 100 SDR11 63mm</t>
  </si>
  <si>
    <t>1198365157</t>
  </si>
  <si>
    <t>28654365</t>
  </si>
  <si>
    <t>příruba volná k lemovému nákružku z polypropylénu 63</t>
  </si>
  <si>
    <t>-1396529741</t>
  </si>
  <si>
    <t>7*1,015</t>
  </si>
  <si>
    <t>HWL.797405000016</t>
  </si>
  <si>
    <t>SYNOFLEX - SPOJKA 50 (56-71)</t>
  </si>
  <si>
    <t>1511185074</t>
  </si>
  <si>
    <t>4*1,01</t>
  </si>
  <si>
    <t>891247212</t>
  </si>
  <si>
    <t>Montáž hydrantů nadzemních DN 80</t>
  </si>
  <si>
    <t>-143633829</t>
  </si>
  <si>
    <t>42273682</t>
  </si>
  <si>
    <t>hydrant nadzemní DN 80 tvárná litina dvojitý uzávěr s koulí krycí v 1500mm</t>
  </si>
  <si>
    <t>835203121</t>
  </si>
  <si>
    <t>5525064202</t>
  </si>
  <si>
    <t>hydrantová drenáž</t>
  </si>
  <si>
    <t>74396754</t>
  </si>
  <si>
    <t>891211112</t>
  </si>
  <si>
    <t>Montáž vodovodních šoupátek otevřený výkop DN 50</t>
  </si>
  <si>
    <t>2060465798</t>
  </si>
  <si>
    <t>HWL.400205000016</t>
  </si>
  <si>
    <t>ŠOUPĚ E2 PŘÍRUBOVÉ KRÁTKÉ 50</t>
  </si>
  <si>
    <t>120349328</t>
  </si>
  <si>
    <t>3*1,01</t>
  </si>
  <si>
    <t>5+4</t>
  </si>
  <si>
    <t>119</t>
  </si>
  <si>
    <t>8912472121</t>
  </si>
  <si>
    <t>Demontáž hydrantů nadzemních DN 80</t>
  </si>
  <si>
    <t>-192037124</t>
  </si>
  <si>
    <t>"demontáž stávajícího nadzemního hydrantu před čp.75" 1</t>
  </si>
  <si>
    <t>120</t>
  </si>
  <si>
    <t>"poklop šoupátkový" 5</t>
  </si>
  <si>
    <t>"poklop ventilový" 4</t>
  </si>
  <si>
    <t>121</t>
  </si>
  <si>
    <t>8712918111</t>
  </si>
  <si>
    <t>Demontáž stávajícího potrubí z polyetylenu D přes 90 do 140 mm</t>
  </si>
  <si>
    <t>-695400690</t>
  </si>
  <si>
    <t>"demontáž úseku potrubí PE110" 1,0</t>
  </si>
  <si>
    <t>122</t>
  </si>
  <si>
    <t>123</t>
  </si>
  <si>
    <t>110+3</t>
  </si>
  <si>
    <t>124</t>
  </si>
  <si>
    <t>-238108722</t>
  </si>
  <si>
    <t>125</t>
  </si>
  <si>
    <t>110+3+3+5</t>
  </si>
  <si>
    <t>126</t>
  </si>
  <si>
    <t>127</t>
  </si>
  <si>
    <t>128</t>
  </si>
  <si>
    <t>129</t>
  </si>
  <si>
    <t>(110+5+6)*1,05</t>
  </si>
  <si>
    <t>130</t>
  </si>
  <si>
    <t>110+5+6</t>
  </si>
  <si>
    <t>131</t>
  </si>
  <si>
    <t>(110+5+6)*1,13</t>
  </si>
  <si>
    <t>132</t>
  </si>
  <si>
    <t>133</t>
  </si>
  <si>
    <t>(110,0*2)+(1,0*2)+(6,0*2)+(4*3,0)*2+(0,70*2)*8</t>
  </si>
  <si>
    <t>1,6*2</t>
  </si>
  <si>
    <t>134</t>
  </si>
  <si>
    <t>135</t>
  </si>
  <si>
    <t>"asfalt místní" (110,0*2)+(1,0*2)+(6,0*2)+(4*2,0)*2+(2*0,69)*8</t>
  </si>
  <si>
    <t>"chodník asfalt" 1,6*2</t>
  </si>
  <si>
    <t>136</t>
  </si>
  <si>
    <t>137</t>
  </si>
  <si>
    <t>171,328-154,863</t>
  </si>
  <si>
    <t>138</t>
  </si>
  <si>
    <t>"odvoz suti na skládku určenou incestorem" 89,567-0,456</t>
  </si>
  <si>
    <t>139</t>
  </si>
  <si>
    <t>140</t>
  </si>
  <si>
    <t>141</t>
  </si>
  <si>
    <t>39,064</t>
  </si>
  <si>
    <t>142</t>
  </si>
  <si>
    <t>89,567-39,064-0,456</t>
  </si>
  <si>
    <t>143</t>
  </si>
  <si>
    <t>0,456</t>
  </si>
  <si>
    <t>144</t>
  </si>
  <si>
    <t>154,863</t>
  </si>
  <si>
    <t>PSV</t>
  </si>
  <si>
    <t>Práce a dodávky PSV</t>
  </si>
  <si>
    <t>711</t>
  </si>
  <si>
    <t>Izolace proti vodě, vlhkosti a plynům</t>
  </si>
  <si>
    <t>145</t>
  </si>
  <si>
    <t>711491172</t>
  </si>
  <si>
    <t>Provedení izolace proti tlakové vodě vodorovné z textilií vrstva ochranná</t>
  </si>
  <si>
    <t>-1985755628</t>
  </si>
  <si>
    <t xml:space="preserve">"štěrkový vsakovací prostor" </t>
  </si>
  <si>
    <t>1*(1,0*0,5)</t>
  </si>
  <si>
    <t>69311198</t>
  </si>
  <si>
    <t>geotextilie netkaná separační, ochranná, filtrační, drenážní PES(70%)+PP(30%) 250g/m2</t>
  </si>
  <si>
    <t>-1729502593</t>
  </si>
  <si>
    <t>izolace_v*1,15</t>
  </si>
  <si>
    <t>147</t>
  </si>
  <si>
    <t>998711101</t>
  </si>
  <si>
    <t>Přesun hmot tonážní pro izolace proti vodě, vlhkosti a plynům v objektech výšky do 6 m</t>
  </si>
  <si>
    <t>-1313323019</t>
  </si>
  <si>
    <t>2,673</t>
  </si>
  <si>
    <t>0,77</t>
  </si>
  <si>
    <t>2,693</t>
  </si>
  <si>
    <t>7,019</t>
  </si>
  <si>
    <t>32,3</t>
  </si>
  <si>
    <t>9,5</t>
  </si>
  <si>
    <t>7,546</t>
  </si>
  <si>
    <t>2,685</t>
  </si>
  <si>
    <t>2.2 - Přepojení přípojek řad K-1</t>
  </si>
  <si>
    <t>4,091</t>
  </si>
  <si>
    <t>7,554</t>
  </si>
  <si>
    <t>3,463</t>
  </si>
  <si>
    <t>10,227</t>
  </si>
  <si>
    <t>"asfalt místní" 4,0*0,81</t>
  </si>
  <si>
    <t>"chodník asflat" 5,5*0,81</t>
  </si>
  <si>
    <t>"asfalt místní" (4,0*1,80)+(4,0*0,81)</t>
  </si>
  <si>
    <t>"chodník asfalt" 5,5*1,8</t>
  </si>
  <si>
    <t>2,0*4</t>
  </si>
  <si>
    <t>-932073911</t>
  </si>
  <si>
    <t>988089800</t>
  </si>
  <si>
    <t>9,5*2</t>
  </si>
  <si>
    <t>2019989843</t>
  </si>
  <si>
    <t>(2*0,81*1,0)*3+(2*0,81*1,6)</t>
  </si>
  <si>
    <t>"přepojení vodovodních přípojek" 9,5*0,81*1,7</t>
  </si>
  <si>
    <t>-"asfalt místní" 4,0*0,81*0,40</t>
  </si>
  <si>
    <t>-"chodník asfalt" 5,5*0,81*0,35</t>
  </si>
  <si>
    <t>9,5*1,7*2</t>
  </si>
  <si>
    <t>9,5*0,81*0,10</t>
  </si>
  <si>
    <t>9,5*0,81*0,35</t>
  </si>
  <si>
    <t>"zásyp zeminou" 5,5*0,81*0,6</t>
  </si>
  <si>
    <t>-422976796</t>
  </si>
  <si>
    <t>888769972</t>
  </si>
  <si>
    <t>"vodovodní přípojky " 3,14*(0,032)^2/4*9,5</t>
  </si>
  <si>
    <t>OBSYP-0,008</t>
  </si>
  <si>
    <t>"asfalt místní" 4,0*1,8</t>
  </si>
  <si>
    <t>"chodník asfalt" (5,5*0,81)*2</t>
  </si>
  <si>
    <t>"přepojení přípojek" 9,5</t>
  </si>
  <si>
    <t>8*1,01</t>
  </si>
  <si>
    <t>9,5*1,05</t>
  </si>
  <si>
    <t>9,5*1,13</t>
  </si>
  <si>
    <t>řezání+5,5*2</t>
  </si>
  <si>
    <t>5,5*2</t>
  </si>
  <si>
    <t>4,0*2</t>
  </si>
  <si>
    <t>10,559-9,499</t>
  </si>
  <si>
    <t>"odvoz suti na skládku určenou incestorem" 7,019</t>
  </si>
  <si>
    <t>1,993</t>
  </si>
  <si>
    <t>odvoz_suti-1,993</t>
  </si>
  <si>
    <t>9,499</t>
  </si>
  <si>
    <t>25,2</t>
  </si>
  <si>
    <t>224</t>
  </si>
  <si>
    <t>dlažba_zám</t>
  </si>
  <si>
    <t>192,966</t>
  </si>
  <si>
    <t>983,256</t>
  </si>
  <si>
    <t>3 - Vodovodní řad K-2</t>
  </si>
  <si>
    <t>311,258</t>
  </si>
  <si>
    <t>3.1 - Vodovodní řad K-2</t>
  </si>
  <si>
    <t>76,849</t>
  </si>
  <si>
    <t>327,842</t>
  </si>
  <si>
    <t>214,395</t>
  </si>
  <si>
    <t>523,8</t>
  </si>
  <si>
    <t>0,486</t>
  </si>
  <si>
    <t>19,764</t>
  </si>
  <si>
    <t>79,056</t>
  </si>
  <si>
    <t>99,556</t>
  </si>
  <si>
    <t>313,951</t>
  </si>
  <si>
    <t>14,616</t>
  </si>
  <si>
    <t>113106187</t>
  </si>
  <si>
    <t>Rozebrání dlažeb vozovek ze zámkové dlažby s ložem z kameniva strojně pl do 50 m2</t>
  </si>
  <si>
    <t>-1231944399</t>
  </si>
  <si>
    <t>(2,5*1,8)+(3,0*3,0)*2+(3,0*1,5)</t>
  </si>
  <si>
    <t>113106191</t>
  </si>
  <si>
    <t>Rozebrání vozovek ze silničních dílců se spárami zalitými živicí strojně pl do 50 m2</t>
  </si>
  <si>
    <t>-1351680761</t>
  </si>
  <si>
    <t>"vodící proužek" 2*(3,0*0,25)</t>
  </si>
  <si>
    <t>"asfalt_místní" (224,0*0,81)+(1,6*0,81)+(10,5*0,81)+(2,0*2,0)+(2,0*1,0)+(1,5*0,69)*24</t>
  </si>
  <si>
    <t>"zámková dlažba" (2,5*0,81)+(2,0*2,0)*2+(2,0*1,0)</t>
  </si>
  <si>
    <t>"asfalt místní" (224,0*0,81)+(1,6*0,81)+(10,5*0,81)+(2,0*2,0)+(2,0*1,0)+(1,5*0,69)*24</t>
  </si>
  <si>
    <t>"asfalt místní" (224,0*1,8)+(1,6*1,8)+(10,5*1,8)+(3,0*3,0)+(3,0*1,5)*2+(2,5*0,7)*24</t>
  </si>
  <si>
    <t>113201112</t>
  </si>
  <si>
    <t>Vytrhání obrub silničních ležatých</t>
  </si>
  <si>
    <t>444304184</t>
  </si>
  <si>
    <t>2*3,0+3,0</t>
  </si>
  <si>
    <t>2*3,0</t>
  </si>
  <si>
    <t>11,2</t>
  </si>
  <si>
    <t>(3+15)*0,81</t>
  </si>
  <si>
    <t>-1627301383</t>
  </si>
  <si>
    <t>8*0,81</t>
  </si>
  <si>
    <t>(2*0,81*1,0)*2+(2*0,81*1,1)*3+(2*0,81*1,6)*15+(2*0,81*1,7)*11</t>
  </si>
  <si>
    <t>(224+5+15-60)*2</t>
  </si>
  <si>
    <t>"vodovodní řad K-2 " 322,90</t>
  </si>
  <si>
    <t>"přepojení řadu" 15,0*0,81*1,7</t>
  </si>
  <si>
    <t>"sondy na zjištění stáv.sítí-rozšíření" (1,5*0,69*1,0)*2+(1,5*0,69*1,6)*12+(1,5*0,69*1,7)*10</t>
  </si>
  <si>
    <t>"výkop pro napojení na stáv.vodovod " (2,0*2,0*1,7)</t>
  </si>
  <si>
    <t>"výkop na přepojení řadu" (2,0*2,0*1,7)*4</t>
  </si>
  <si>
    <t>-"asfalt místní" (224,0*0,81*0,40)-(1,6*0,81*0,40)-(10,5*0,81*0,40)-(2,0*2,0*0,40)*1-(2,0*1,0*0,40)-(1,5*0,69*0,40)*24</t>
  </si>
  <si>
    <t>-"tráva" (5,4*0,81*0,25)-(2,0*2,0*0,25)*2</t>
  </si>
  <si>
    <t>-"zámková dlažba" (2,5*0,81*0,35)-(2,0*2,0*0,35)*2-(2,0*1,0*0,35)</t>
  </si>
  <si>
    <t>"vodovodní řad K-2" 797,3</t>
  </si>
  <si>
    <t>"přepojení řadu" 15,0*1,7*2</t>
  </si>
  <si>
    <t>"výkop na zjištění stáv.sítí - rozšíření"  (2*0,69*1,6)*12+(2*0,69*1,7)*10</t>
  </si>
  <si>
    <t>"výkop na napojení na stáv.vodovod" (4*2,0*1,7)*1</t>
  </si>
  <si>
    <t>"výkop pro přepojení řadu" (4*2,0*1,7)*4</t>
  </si>
  <si>
    <t>"řad K-2" 224,0*0,81*0,10</t>
  </si>
  <si>
    <t>"přepojení řadu" 15,0*0,81*0,10</t>
  </si>
  <si>
    <t>"řad K-2" 224,0*0,81*0,40</t>
  </si>
  <si>
    <t>"přepojení řadu" 15,0*0,81*0,40</t>
  </si>
  <si>
    <t>6*0,2*0,5*0,81</t>
  </si>
  <si>
    <t>"zásyp zeminou" (5,4*0,81*0,95)+(2,0*2,0*0,95)+(2,5*0,81*0,83)+(2,0*2,0*0,83)+(2,0*1,0*0,83)</t>
  </si>
  <si>
    <t>-856741409</t>
  </si>
  <si>
    <t>-199275831</t>
  </si>
  <si>
    <t>"vodovodní řad K-2 " 3,14*(0,110)^2/4*224,0</t>
  </si>
  <si>
    <t>"přepojení řadu"  3,14*(0,063)^2/4*15,0</t>
  </si>
  <si>
    <t>obsyp_-2,207</t>
  </si>
  <si>
    <t>"tráva" (5,4*3,0)+(3,0*3,0)</t>
  </si>
  <si>
    <t>451317777</t>
  </si>
  <si>
    <t>Podklad nebo lože pod dlažbu vodorovný nebo do sklonu 1:5 z betonu prostého tl přes 50 do 100 mm</t>
  </si>
  <si>
    <t>-635974189</t>
  </si>
  <si>
    <t>451577777</t>
  </si>
  <si>
    <t>Podklad nebo lože pod dlažbu vodorovný nebo do sklonu 1:5 z kameniva těženého tl přes 30 do 100 mm</t>
  </si>
  <si>
    <t>-682755213</t>
  </si>
  <si>
    <t>6*2*(0,2+0,81)*0,5</t>
  </si>
  <si>
    <t>"asfalt místní" (224,0*0,81)+(1,6*0,81)+(10,5*0,81)+(2,0*1,0)+(1,5*0,69)*24</t>
  </si>
  <si>
    <t>"asfalt místní" (2,0*2,0)</t>
  </si>
  <si>
    <t>596212210</t>
  </si>
  <si>
    <t>Kladení zámkové dlažby pozemních komunikací ručně tl 80 mm skupiny A pl do 50 m2</t>
  </si>
  <si>
    <t>-1598520416</t>
  </si>
  <si>
    <t>"viz.příloha D.1 Technická zpráva, příloha D.4 Schéma kladečského plánu řadu K-2"</t>
  </si>
  <si>
    <t>"PE63" 4</t>
  </si>
  <si>
    <t>"přípojka pro hydrant" 5,0</t>
  </si>
  <si>
    <t>1+4</t>
  </si>
  <si>
    <t>4*1,02</t>
  </si>
  <si>
    <t>4*1,015</t>
  </si>
  <si>
    <t>"elektrospojka" 31</t>
  </si>
  <si>
    <t>31*1,015</t>
  </si>
  <si>
    <t>8*1,015</t>
  </si>
  <si>
    <t>877251112</t>
  </si>
  <si>
    <t>Montáž elektrokolen 90° na vodovodním potrubí z PE trub d 110</t>
  </si>
  <si>
    <t>-935784692</t>
  </si>
  <si>
    <t>28614937</t>
  </si>
  <si>
    <t>elektrokoleno 90° PE 100 PN16 D 110mm</t>
  </si>
  <si>
    <t>-29850236</t>
  </si>
  <si>
    <t>12*1,015</t>
  </si>
  <si>
    <t>9*1,01</t>
  </si>
  <si>
    <t>5+9</t>
  </si>
  <si>
    <t>"demontáž stávajícího nadzemního hydrantu před čp.171" 1</t>
  </si>
  <si>
    <t>"poklop ventilový" 9</t>
  </si>
  <si>
    <t>-150820736</t>
  </si>
  <si>
    <t>224+15</t>
  </si>
  <si>
    <t>224+5</t>
  </si>
  <si>
    <t>(224+5+15)*1,05</t>
  </si>
  <si>
    <t>224+5+15</t>
  </si>
  <si>
    <t>(224+5+15)*1,13</t>
  </si>
  <si>
    <t>915491211</t>
  </si>
  <si>
    <t>Osazení vodícího proužku z betonových desek do betonového lože tl do 100 mm š proužku 250 mm</t>
  </si>
  <si>
    <t>-188758931</t>
  </si>
  <si>
    <t>916131112</t>
  </si>
  <si>
    <t>Osazení silničního obrubníku betonového ležatého bez boční opěry do lože z betonu prostého</t>
  </si>
  <si>
    <t>-595197226</t>
  </si>
  <si>
    <t>(224,0*2)+(1,6*2)+(10,5*2)+(4*3,0)+(3,0+2*1,5)+(0,70*2)*24</t>
  </si>
  <si>
    <t>"asfalt místní" (224,0*2)+(1,6*2)+(10,5*2)+(4*2,0)+(4+2*1,0)+(2*0,69)*24</t>
  </si>
  <si>
    <t>(2*3,0)+3,0</t>
  </si>
  <si>
    <t>979054451</t>
  </si>
  <si>
    <t>Očištění vybouraných zámkových dlaždic s původním spárováním z kameniva těženého</t>
  </si>
  <si>
    <t>-889120114</t>
  </si>
  <si>
    <t>979094441</t>
  </si>
  <si>
    <t>Očištění vybouraných silničních dílců s původním spárováním z kameniva těženého</t>
  </si>
  <si>
    <t>289831575</t>
  </si>
  <si>
    <t>322,798-309,776</t>
  </si>
  <si>
    <t>"odvoz suti na skládku určenou incestorem" 193,666-0,70</t>
  </si>
  <si>
    <t>77,537</t>
  </si>
  <si>
    <t>193,666-77,537-0,70</t>
  </si>
  <si>
    <t>0,70</t>
  </si>
  <si>
    <t>309,776</t>
  </si>
  <si>
    <t>148</t>
  </si>
  <si>
    <t>149</t>
  </si>
  <si>
    <t>150</t>
  </si>
  <si>
    <t>2,552</t>
  </si>
  <si>
    <t>8,718</t>
  </si>
  <si>
    <t>30,6</t>
  </si>
  <si>
    <t>9,47</t>
  </si>
  <si>
    <t>2,545</t>
  </si>
  <si>
    <t>6,196</t>
  </si>
  <si>
    <t>3.2 - Přepojení přípojek řad K-2</t>
  </si>
  <si>
    <t>9,477</t>
  </si>
  <si>
    <t>3,281</t>
  </si>
  <si>
    <t>818714631</t>
  </si>
  <si>
    <t>"vodící proužek" 2*(2,0*0,25)</t>
  </si>
  <si>
    <t>"asfalt místní" 9,0*0,81</t>
  </si>
  <si>
    <t>"asfalt místní" (9,0*1,80)+(9,0*0,81)</t>
  </si>
  <si>
    <t>-43498210</t>
  </si>
  <si>
    <t>2*2,0</t>
  </si>
  <si>
    <t>4,5</t>
  </si>
  <si>
    <t>0,45</t>
  </si>
  <si>
    <t>1488376149</t>
  </si>
  <si>
    <t>119001402</t>
  </si>
  <si>
    <t>Dočasné zajištění potrubí ocelového nebo litinového DN přes 200 do 500 mm</t>
  </si>
  <si>
    <t>9,0*2</t>
  </si>
  <si>
    <t>(2*0,81*1,1)+(2*0,81*1,7)*3</t>
  </si>
  <si>
    <t>"přepojení vodovodních přípojek" 9,0*0,81*1,7</t>
  </si>
  <si>
    <t>-"asfalt místní" 9,0*0,81*0,40</t>
  </si>
  <si>
    <t>9,0*1,7*2</t>
  </si>
  <si>
    <t>9,0*0,81*0,10</t>
  </si>
  <si>
    <t>9,0*0,81*0,35</t>
  </si>
  <si>
    <t>-1402467034</t>
  </si>
  <si>
    <t>-79140687</t>
  </si>
  <si>
    <t>"vodovodní přípojky " 3,14*(0,032)^2/4*9,0</t>
  </si>
  <si>
    <t>OBSYP-0,007</t>
  </si>
  <si>
    <t>"asfalt místní" 9,0*1,8</t>
  </si>
  <si>
    <t>"přepojení přípojek" 9,0</t>
  </si>
  <si>
    <t>18*1,01</t>
  </si>
  <si>
    <t>9,0</t>
  </si>
  <si>
    <t>9,0*1,05</t>
  </si>
  <si>
    <t>9,0*1,13</t>
  </si>
  <si>
    <t>-56018130</t>
  </si>
  <si>
    <t>917242043</t>
  </si>
  <si>
    <t>(2*2,0)+(4*2,0)</t>
  </si>
  <si>
    <t>-1142873228</t>
  </si>
  <si>
    <t>12,017-10,106</t>
  </si>
  <si>
    <t>"odvoz suti na skládku určenou incestorem" 8,718</t>
  </si>
  <si>
    <t>2,302</t>
  </si>
  <si>
    <t>odvoz_suti-2,302</t>
  </si>
  <si>
    <t>10,106</t>
  </si>
  <si>
    <t xml:space="preserve">VRN - Vedlejší náklady stavby </t>
  </si>
  <si>
    <t xml:space="preserve">VRN - Vedlejší rozpočtové náklady </t>
  </si>
  <si>
    <t xml:space="preserve">    0 - Vedlejší rozpočtové náklady</t>
  </si>
  <si>
    <t xml:space="preserve">    VRN3 - Zařízení staveniště</t>
  </si>
  <si>
    <t xml:space="preserve">    VRN4 - Inženýrská činnost</t>
  </si>
  <si>
    <t xml:space="preserve">Vedlejší rozpočtové náklady </t>
  </si>
  <si>
    <t>Vedlejší rozpočtové náklady</t>
  </si>
  <si>
    <t>0121030001</t>
  </si>
  <si>
    <t>Geodetické práce před výstavbou</t>
  </si>
  <si>
    <t>1024</t>
  </si>
  <si>
    <t>-1044712251</t>
  </si>
  <si>
    <t>"vytýčení inženýrských sítí, vytýčení stavby"</t>
  </si>
  <si>
    <t>535</t>
  </si>
  <si>
    <t>0123030001</t>
  </si>
  <si>
    <t>Geodetické práce po výstavbě</t>
  </si>
  <si>
    <t>-1019632667</t>
  </si>
  <si>
    <t>"geodetické zaměření sítí, včetně kompletního předání"</t>
  </si>
  <si>
    <t>"zhotovení geometrického plánu pro zřízení věcného břemene"</t>
  </si>
  <si>
    <t>"geodetické zaměření skutečného provedení stavby"</t>
  </si>
  <si>
    <t>0133540001</t>
  </si>
  <si>
    <t>Dokumentace skutečného provedení stavby</t>
  </si>
  <si>
    <t>Kč</t>
  </si>
  <si>
    <t>1208204307</t>
  </si>
  <si>
    <t>0431140001</t>
  </si>
  <si>
    <t>Hutnící statické zkoušky</t>
  </si>
  <si>
    <t>-1337139172</t>
  </si>
  <si>
    <t xml:space="preserve">"hutnící statické zkoušky" </t>
  </si>
  <si>
    <t>0710020001</t>
  </si>
  <si>
    <t>Provozně technické zabezpečení stavby</t>
  </si>
  <si>
    <t>365275979</t>
  </si>
  <si>
    <t>"provozně technické zabezpečení stavby"</t>
  </si>
  <si>
    <t>"aktualizace stávajících vyjádření DOSS a vlastníků sítí"</t>
  </si>
  <si>
    <t>"informování vlastníků nemovitostí "</t>
  </si>
  <si>
    <t>VRN3</t>
  </si>
  <si>
    <t>Zařízení staveniště</t>
  </si>
  <si>
    <t>0300010001</t>
  </si>
  <si>
    <t>-1322835447</t>
  </si>
  <si>
    <t>0344030001</t>
  </si>
  <si>
    <t>Dopravní značení na staveništi</t>
  </si>
  <si>
    <t>568451011</t>
  </si>
  <si>
    <t>0392030001</t>
  </si>
  <si>
    <t>Uvedení pozemků staveb do odpovídajícího stavu</t>
  </si>
  <si>
    <t>-1192771067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</si>
  <si>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</si>
  <si>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</si>
  <si>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</si>
  <si>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</si>
  <si>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</si>
  <si>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</si>
  <si>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1237697692</t>
  </si>
  <si>
    <t>"kordinace s investorem a zhotovitelem komunikace"</t>
  </si>
  <si>
    <t>SEZNAM FIGUR</t>
  </si>
  <si>
    <t>Výměra</t>
  </si>
  <si>
    <t xml:space="preserve"> 1/ 1.1</t>
  </si>
  <si>
    <t>Použití figury:</t>
  </si>
  <si>
    <t>ornice</t>
  </si>
  <si>
    <t>"řad K" 141,0</t>
  </si>
  <si>
    <t>"přepojení řadu" 5,0</t>
  </si>
  <si>
    <t xml:space="preserve"> 1/ 1.2</t>
  </si>
  <si>
    <t xml:space="preserve"> 2/ 2.1</t>
  </si>
  <si>
    <t xml:space="preserve"> 2/ 2.2</t>
  </si>
  <si>
    <t xml:space="preserve"> 3/ 3.1</t>
  </si>
  <si>
    <t>"řad K-2" 224,0</t>
  </si>
  <si>
    <t>"přepojení řadu" 15,0</t>
  </si>
  <si>
    <t xml:space="preserve"> 3/ 3.2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</si>
</sst>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vodovodu ul. Kornická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Litomyšl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7. 8. 2023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Pravec František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Kašparová Věra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ROUND(AG95+AG98+AG101+AG104,2)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ROUND(AS95+AS98+AS101+AS104,2)</f>
        <v>0</v>
      </c>
      <c r="AT94" s="115">
        <f>ROUND(SUM(AV94:AW94),2)</f>
        <v>0</v>
      </c>
      <c r="AU94" s="116">
        <f>ROUND(AU95+AU98+AU101+AU104,5)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ROUND(AZ95+AZ98+AZ101+AZ104,2)</f>
        <v>0</v>
      </c>
      <c r="BA94" s="115">
        <f>ROUND(BA95+BA98+BA101+BA104,2)</f>
        <v>0</v>
      </c>
      <c r="BB94" s="115">
        <f>ROUND(BB95+BB98+BB101+BB104,2)</f>
        <v>0</v>
      </c>
      <c r="BC94" s="115">
        <f>ROUND(BC95+BC98+BC101+BC104,2)</f>
        <v>0</v>
      </c>
      <c r="BD94" s="117">
        <f>ROUND(BD95+BD98+BD101+BD104,2)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ROUND(SUM(AG96:AG97),2)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ROUND(SUM(AS96:AS97),2)</f>
        <v>0</v>
      </c>
      <c r="AT95" s="129">
        <f>ROUND(SUM(AV95:AW95),2)</f>
        <v>0</v>
      </c>
      <c r="AU95" s="130">
        <f>ROUND(SUM(AU96:AU97),5)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ROUND(SUM(AZ96:AZ97),2)</f>
        <v>0</v>
      </c>
      <c r="BA95" s="129">
        <f>ROUND(SUM(BA96:BA97),2)</f>
        <v>0</v>
      </c>
      <c r="BB95" s="129">
        <f>ROUND(SUM(BB96:BB97),2)</f>
        <v>0</v>
      </c>
      <c r="BC95" s="129">
        <f>ROUND(SUM(BC96:BC97),2)</f>
        <v>0</v>
      </c>
      <c r="BD95" s="131">
        <f>ROUND(SUM(BD96:BD97),2)</f>
        <v>0</v>
      </c>
      <c r="BE95" s="7"/>
      <c r="BS95" s="132" t="s">
        <v>75</v>
      </c>
      <c r="BT95" s="132" t="s">
        <v>80</v>
      </c>
      <c r="BU95" s="132" t="s">
        <v>77</v>
      </c>
      <c r="BV95" s="132" t="s">
        <v>78</v>
      </c>
      <c r="BW95" s="132" t="s">
        <v>83</v>
      </c>
      <c r="BX95" s="132" t="s">
        <v>5</v>
      </c>
      <c r="CL95" s="132" t="s">
        <v>1</v>
      </c>
      <c r="CM95" s="132" t="s">
        <v>84</v>
      </c>
    </row>
    <row r="96" spans="1:90" s="4" customFormat="1" ht="16.5" customHeight="1">
      <c r="A96" s="133" t="s">
        <v>85</v>
      </c>
      <c r="B96" s="71"/>
      <c r="C96" s="134"/>
      <c r="D96" s="134"/>
      <c r="E96" s="135" t="s">
        <v>86</v>
      </c>
      <c r="F96" s="135"/>
      <c r="G96" s="135"/>
      <c r="H96" s="135"/>
      <c r="I96" s="135"/>
      <c r="J96" s="134"/>
      <c r="K96" s="135" t="s">
        <v>81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'1.1 - Vodovodní řad K'!J32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87</v>
      </c>
      <c r="AR96" s="73"/>
      <c r="AS96" s="138">
        <v>0</v>
      </c>
      <c r="AT96" s="139">
        <f>ROUND(SUM(AV96:AW96),2)</f>
        <v>0</v>
      </c>
      <c r="AU96" s="140">
        <f>'1.1 - Vodovodní řad K'!P129</f>
        <v>0</v>
      </c>
      <c r="AV96" s="139">
        <f>'1.1 - Vodovodní řad K'!J35</f>
        <v>0</v>
      </c>
      <c r="AW96" s="139">
        <f>'1.1 - Vodovodní řad K'!J36</f>
        <v>0</v>
      </c>
      <c r="AX96" s="139">
        <f>'1.1 - Vodovodní řad K'!J37</f>
        <v>0</v>
      </c>
      <c r="AY96" s="139">
        <f>'1.1 - Vodovodní řad K'!J38</f>
        <v>0</v>
      </c>
      <c r="AZ96" s="139">
        <f>'1.1 - Vodovodní řad K'!F35</f>
        <v>0</v>
      </c>
      <c r="BA96" s="139">
        <f>'1.1 - Vodovodní řad K'!F36</f>
        <v>0</v>
      </c>
      <c r="BB96" s="139">
        <f>'1.1 - Vodovodní řad K'!F37</f>
        <v>0</v>
      </c>
      <c r="BC96" s="139">
        <f>'1.1 - Vodovodní řad K'!F38</f>
        <v>0</v>
      </c>
      <c r="BD96" s="141">
        <f>'1.1 - Vodovodní řad K'!F39</f>
        <v>0</v>
      </c>
      <c r="BE96" s="4"/>
      <c r="BT96" s="142" t="s">
        <v>84</v>
      </c>
      <c r="BV96" s="142" t="s">
        <v>78</v>
      </c>
      <c r="BW96" s="142" t="s">
        <v>88</v>
      </c>
      <c r="BX96" s="142" t="s">
        <v>83</v>
      </c>
      <c r="CL96" s="142" t="s">
        <v>89</v>
      </c>
    </row>
    <row r="97" spans="1:90" s="4" customFormat="1" ht="16.5" customHeight="1">
      <c r="A97" s="133" t="s">
        <v>85</v>
      </c>
      <c r="B97" s="71"/>
      <c r="C97" s="134"/>
      <c r="D97" s="134"/>
      <c r="E97" s="135" t="s">
        <v>90</v>
      </c>
      <c r="F97" s="135"/>
      <c r="G97" s="135"/>
      <c r="H97" s="135"/>
      <c r="I97" s="135"/>
      <c r="J97" s="134"/>
      <c r="K97" s="135" t="s">
        <v>91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'1.2 - Přepojení přípojek 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87</v>
      </c>
      <c r="AR97" s="73"/>
      <c r="AS97" s="138">
        <v>0</v>
      </c>
      <c r="AT97" s="139">
        <f>ROUND(SUM(AV97:AW97),2)</f>
        <v>0</v>
      </c>
      <c r="AU97" s="140">
        <f>'1.2 - Přepojení přípojek ...'!P129</f>
        <v>0</v>
      </c>
      <c r="AV97" s="139">
        <f>'1.2 - Přepojení přípojek ...'!J35</f>
        <v>0</v>
      </c>
      <c r="AW97" s="139">
        <f>'1.2 - Přepojení přípojek ...'!J36</f>
        <v>0</v>
      </c>
      <c r="AX97" s="139">
        <f>'1.2 - Přepojení přípojek ...'!J37</f>
        <v>0</v>
      </c>
      <c r="AY97" s="139">
        <f>'1.2 - Přepojení přípojek ...'!J38</f>
        <v>0</v>
      </c>
      <c r="AZ97" s="139">
        <f>'1.2 - Přepojení přípojek ...'!F35</f>
        <v>0</v>
      </c>
      <c r="BA97" s="139">
        <f>'1.2 - Přepojení přípojek ...'!F36</f>
        <v>0</v>
      </c>
      <c r="BB97" s="139">
        <f>'1.2 - Přepojení přípojek ...'!F37</f>
        <v>0</v>
      </c>
      <c r="BC97" s="139">
        <f>'1.2 - Přepojení přípojek ...'!F38</f>
        <v>0</v>
      </c>
      <c r="BD97" s="141">
        <f>'1.2 - Přepojení přípojek ...'!F39</f>
        <v>0</v>
      </c>
      <c r="BE97" s="4"/>
      <c r="BT97" s="142" t="s">
        <v>84</v>
      </c>
      <c r="BV97" s="142" t="s">
        <v>78</v>
      </c>
      <c r="BW97" s="142" t="s">
        <v>92</v>
      </c>
      <c r="BX97" s="142" t="s">
        <v>83</v>
      </c>
      <c r="CL97" s="142" t="s">
        <v>89</v>
      </c>
    </row>
    <row r="98" spans="1:91" s="7" customFormat="1" ht="16.5" customHeight="1">
      <c r="A98" s="7"/>
      <c r="B98" s="120"/>
      <c r="C98" s="121"/>
      <c r="D98" s="122" t="s">
        <v>84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ROUND(SUM(AG99:AG100),2)</f>
        <v>0</v>
      </c>
      <c r="AH98" s="123"/>
      <c r="AI98" s="123"/>
      <c r="AJ98" s="123"/>
      <c r="AK98" s="123"/>
      <c r="AL98" s="123"/>
      <c r="AM98" s="123"/>
      <c r="AN98" s="125">
        <f>SUM(AG98,AT98)</f>
        <v>0</v>
      </c>
      <c r="AO98" s="123"/>
      <c r="AP98" s="123"/>
      <c r="AQ98" s="126" t="s">
        <v>82</v>
      </c>
      <c r="AR98" s="127"/>
      <c r="AS98" s="128">
        <f>ROUND(SUM(AS99:AS100),2)</f>
        <v>0</v>
      </c>
      <c r="AT98" s="129">
        <f>ROUND(SUM(AV98:AW98),2)</f>
        <v>0</v>
      </c>
      <c r="AU98" s="130">
        <f>ROUND(SUM(AU99:AU100),5)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ROUND(SUM(AZ99:AZ100),2)</f>
        <v>0</v>
      </c>
      <c r="BA98" s="129">
        <f>ROUND(SUM(BA99:BA100),2)</f>
        <v>0</v>
      </c>
      <c r="BB98" s="129">
        <f>ROUND(SUM(BB99:BB100),2)</f>
        <v>0</v>
      </c>
      <c r="BC98" s="129">
        <f>ROUND(SUM(BC99:BC100),2)</f>
        <v>0</v>
      </c>
      <c r="BD98" s="131">
        <f>ROUND(SUM(BD99:BD100),2)</f>
        <v>0</v>
      </c>
      <c r="BE98" s="7"/>
      <c r="BS98" s="132" t="s">
        <v>75</v>
      </c>
      <c r="BT98" s="132" t="s">
        <v>80</v>
      </c>
      <c r="BU98" s="132" t="s">
        <v>77</v>
      </c>
      <c r="BV98" s="132" t="s">
        <v>78</v>
      </c>
      <c r="BW98" s="132" t="s">
        <v>94</v>
      </c>
      <c r="BX98" s="132" t="s">
        <v>5</v>
      </c>
      <c r="CL98" s="132" t="s">
        <v>1</v>
      </c>
      <c r="CM98" s="132" t="s">
        <v>84</v>
      </c>
    </row>
    <row r="99" spans="1:90" s="4" customFormat="1" ht="16.5" customHeight="1">
      <c r="A99" s="133" t="s">
        <v>85</v>
      </c>
      <c r="B99" s="71"/>
      <c r="C99" s="134"/>
      <c r="D99" s="134"/>
      <c r="E99" s="135" t="s">
        <v>95</v>
      </c>
      <c r="F99" s="135"/>
      <c r="G99" s="135"/>
      <c r="H99" s="135"/>
      <c r="I99" s="135"/>
      <c r="J99" s="134"/>
      <c r="K99" s="135" t="s">
        <v>93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'2.1 - Vodovodní řad K-1'!J32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87</v>
      </c>
      <c r="AR99" s="73"/>
      <c r="AS99" s="138">
        <v>0</v>
      </c>
      <c r="AT99" s="139">
        <f>ROUND(SUM(AV99:AW99),2)</f>
        <v>0</v>
      </c>
      <c r="AU99" s="140">
        <f>'2.1 - Vodovodní řad K-1'!P131</f>
        <v>0</v>
      </c>
      <c r="AV99" s="139">
        <f>'2.1 - Vodovodní řad K-1'!J35</f>
        <v>0</v>
      </c>
      <c r="AW99" s="139">
        <f>'2.1 - Vodovodní řad K-1'!J36</f>
        <v>0</v>
      </c>
      <c r="AX99" s="139">
        <f>'2.1 - Vodovodní řad K-1'!J37</f>
        <v>0</v>
      </c>
      <c r="AY99" s="139">
        <f>'2.1 - Vodovodní řad K-1'!J38</f>
        <v>0</v>
      </c>
      <c r="AZ99" s="139">
        <f>'2.1 - Vodovodní řad K-1'!F35</f>
        <v>0</v>
      </c>
      <c r="BA99" s="139">
        <f>'2.1 - Vodovodní řad K-1'!F36</f>
        <v>0</v>
      </c>
      <c r="BB99" s="139">
        <f>'2.1 - Vodovodní řad K-1'!F37</f>
        <v>0</v>
      </c>
      <c r="BC99" s="139">
        <f>'2.1 - Vodovodní řad K-1'!F38</f>
        <v>0</v>
      </c>
      <c r="BD99" s="141">
        <f>'2.1 - Vodovodní řad K-1'!F39</f>
        <v>0</v>
      </c>
      <c r="BE99" s="4"/>
      <c r="BT99" s="142" t="s">
        <v>84</v>
      </c>
      <c r="BV99" s="142" t="s">
        <v>78</v>
      </c>
      <c r="BW99" s="142" t="s">
        <v>96</v>
      </c>
      <c r="BX99" s="142" t="s">
        <v>94</v>
      </c>
      <c r="CL99" s="142" t="s">
        <v>89</v>
      </c>
    </row>
    <row r="100" spans="1:90" s="4" customFormat="1" ht="16.5" customHeight="1">
      <c r="A100" s="133" t="s">
        <v>85</v>
      </c>
      <c r="B100" s="71"/>
      <c r="C100" s="134"/>
      <c r="D100" s="134"/>
      <c r="E100" s="135" t="s">
        <v>97</v>
      </c>
      <c r="F100" s="135"/>
      <c r="G100" s="135"/>
      <c r="H100" s="135"/>
      <c r="I100" s="135"/>
      <c r="J100" s="134"/>
      <c r="K100" s="135" t="s">
        <v>98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'2.2 - Přepojení přípojek 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87</v>
      </c>
      <c r="AR100" s="73"/>
      <c r="AS100" s="138">
        <v>0</v>
      </c>
      <c r="AT100" s="139">
        <f>ROUND(SUM(AV100:AW100),2)</f>
        <v>0</v>
      </c>
      <c r="AU100" s="140">
        <f>'2.2 - Přepojení přípojek ...'!P129</f>
        <v>0</v>
      </c>
      <c r="AV100" s="139">
        <f>'2.2 - Přepojení přípojek ...'!J35</f>
        <v>0</v>
      </c>
      <c r="AW100" s="139">
        <f>'2.2 - Přepojení přípojek ...'!J36</f>
        <v>0</v>
      </c>
      <c r="AX100" s="139">
        <f>'2.2 - Přepojení přípojek ...'!J37</f>
        <v>0</v>
      </c>
      <c r="AY100" s="139">
        <f>'2.2 - Přepojení přípojek ...'!J38</f>
        <v>0</v>
      </c>
      <c r="AZ100" s="139">
        <f>'2.2 - Přepojení přípojek ...'!F35</f>
        <v>0</v>
      </c>
      <c r="BA100" s="139">
        <f>'2.2 - Přepojení přípojek ...'!F36</f>
        <v>0</v>
      </c>
      <c r="BB100" s="139">
        <f>'2.2 - Přepojení přípojek ...'!F37</f>
        <v>0</v>
      </c>
      <c r="BC100" s="139">
        <f>'2.2 - Přepojení přípojek ...'!F38</f>
        <v>0</v>
      </c>
      <c r="BD100" s="141">
        <f>'2.2 - Přepojení přípojek ...'!F39</f>
        <v>0</v>
      </c>
      <c r="BE100" s="4"/>
      <c r="BT100" s="142" t="s">
        <v>84</v>
      </c>
      <c r="BV100" s="142" t="s">
        <v>78</v>
      </c>
      <c r="BW100" s="142" t="s">
        <v>99</v>
      </c>
      <c r="BX100" s="142" t="s">
        <v>94</v>
      </c>
      <c r="CL100" s="142" t="s">
        <v>89</v>
      </c>
    </row>
    <row r="101" spans="1:91" s="7" customFormat="1" ht="16.5" customHeight="1">
      <c r="A101" s="7"/>
      <c r="B101" s="120"/>
      <c r="C101" s="121"/>
      <c r="D101" s="122" t="s">
        <v>100</v>
      </c>
      <c r="E101" s="122"/>
      <c r="F101" s="122"/>
      <c r="G101" s="122"/>
      <c r="H101" s="122"/>
      <c r="I101" s="123"/>
      <c r="J101" s="122" t="s">
        <v>101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ROUND(SUM(AG102:AG103),2)</f>
        <v>0</v>
      </c>
      <c r="AH101" s="123"/>
      <c r="AI101" s="123"/>
      <c r="AJ101" s="123"/>
      <c r="AK101" s="123"/>
      <c r="AL101" s="123"/>
      <c r="AM101" s="123"/>
      <c r="AN101" s="125">
        <f>SUM(AG101,AT101)</f>
        <v>0</v>
      </c>
      <c r="AO101" s="123"/>
      <c r="AP101" s="123"/>
      <c r="AQ101" s="126" t="s">
        <v>82</v>
      </c>
      <c r="AR101" s="127"/>
      <c r="AS101" s="128">
        <f>ROUND(SUM(AS102:AS103),2)</f>
        <v>0</v>
      </c>
      <c r="AT101" s="129">
        <f>ROUND(SUM(AV101:AW101),2)</f>
        <v>0</v>
      </c>
      <c r="AU101" s="130">
        <f>ROUND(SUM(AU102:AU103),5)</f>
        <v>0</v>
      </c>
      <c r="AV101" s="129">
        <f>ROUND(AZ101*L29,2)</f>
        <v>0</v>
      </c>
      <c r="AW101" s="129">
        <f>ROUND(BA101*L30,2)</f>
        <v>0</v>
      </c>
      <c r="AX101" s="129">
        <f>ROUND(BB101*L29,2)</f>
        <v>0</v>
      </c>
      <c r="AY101" s="129">
        <f>ROUND(BC101*L30,2)</f>
        <v>0</v>
      </c>
      <c r="AZ101" s="129">
        <f>ROUND(SUM(AZ102:AZ103),2)</f>
        <v>0</v>
      </c>
      <c r="BA101" s="129">
        <f>ROUND(SUM(BA102:BA103),2)</f>
        <v>0</v>
      </c>
      <c r="BB101" s="129">
        <f>ROUND(SUM(BB102:BB103),2)</f>
        <v>0</v>
      </c>
      <c r="BC101" s="129">
        <f>ROUND(SUM(BC102:BC103),2)</f>
        <v>0</v>
      </c>
      <c r="BD101" s="131">
        <f>ROUND(SUM(BD102:BD103),2)</f>
        <v>0</v>
      </c>
      <c r="BE101" s="7"/>
      <c r="BS101" s="132" t="s">
        <v>75</v>
      </c>
      <c r="BT101" s="132" t="s">
        <v>80</v>
      </c>
      <c r="BU101" s="132" t="s">
        <v>77</v>
      </c>
      <c r="BV101" s="132" t="s">
        <v>78</v>
      </c>
      <c r="BW101" s="132" t="s">
        <v>102</v>
      </c>
      <c r="BX101" s="132" t="s">
        <v>5</v>
      </c>
      <c r="CL101" s="132" t="s">
        <v>1</v>
      </c>
      <c r="CM101" s="132" t="s">
        <v>84</v>
      </c>
    </row>
    <row r="102" spans="1:90" s="4" customFormat="1" ht="16.5" customHeight="1">
      <c r="A102" s="133" t="s">
        <v>85</v>
      </c>
      <c r="B102" s="71"/>
      <c r="C102" s="134"/>
      <c r="D102" s="134"/>
      <c r="E102" s="135" t="s">
        <v>103</v>
      </c>
      <c r="F102" s="135"/>
      <c r="G102" s="135"/>
      <c r="H102" s="135"/>
      <c r="I102" s="135"/>
      <c r="J102" s="134"/>
      <c r="K102" s="135" t="s">
        <v>101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'3.1 - Vodovodní řad K-2'!J32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87</v>
      </c>
      <c r="AR102" s="73"/>
      <c r="AS102" s="138">
        <v>0</v>
      </c>
      <c r="AT102" s="139">
        <f>ROUND(SUM(AV102:AW102),2)</f>
        <v>0</v>
      </c>
      <c r="AU102" s="140">
        <f>'3.1 - Vodovodní řad K-2'!P131</f>
        <v>0</v>
      </c>
      <c r="AV102" s="139">
        <f>'3.1 - Vodovodní řad K-2'!J35</f>
        <v>0</v>
      </c>
      <c r="AW102" s="139">
        <f>'3.1 - Vodovodní řad K-2'!J36</f>
        <v>0</v>
      </c>
      <c r="AX102" s="139">
        <f>'3.1 - Vodovodní řad K-2'!J37</f>
        <v>0</v>
      </c>
      <c r="AY102" s="139">
        <f>'3.1 - Vodovodní řad K-2'!J38</f>
        <v>0</v>
      </c>
      <c r="AZ102" s="139">
        <f>'3.1 - Vodovodní řad K-2'!F35</f>
        <v>0</v>
      </c>
      <c r="BA102" s="139">
        <f>'3.1 - Vodovodní řad K-2'!F36</f>
        <v>0</v>
      </c>
      <c r="BB102" s="139">
        <f>'3.1 - Vodovodní řad K-2'!F37</f>
        <v>0</v>
      </c>
      <c r="BC102" s="139">
        <f>'3.1 - Vodovodní řad K-2'!F38</f>
        <v>0</v>
      </c>
      <c r="BD102" s="141">
        <f>'3.1 - Vodovodní řad K-2'!F39</f>
        <v>0</v>
      </c>
      <c r="BE102" s="4"/>
      <c r="BT102" s="142" t="s">
        <v>84</v>
      </c>
      <c r="BV102" s="142" t="s">
        <v>78</v>
      </c>
      <c r="BW102" s="142" t="s">
        <v>104</v>
      </c>
      <c r="BX102" s="142" t="s">
        <v>102</v>
      </c>
      <c r="CL102" s="142" t="s">
        <v>89</v>
      </c>
    </row>
    <row r="103" spans="1:90" s="4" customFormat="1" ht="16.5" customHeight="1">
      <c r="A103" s="133" t="s">
        <v>85</v>
      </c>
      <c r="B103" s="71"/>
      <c r="C103" s="134"/>
      <c r="D103" s="134"/>
      <c r="E103" s="135" t="s">
        <v>105</v>
      </c>
      <c r="F103" s="135"/>
      <c r="G103" s="135"/>
      <c r="H103" s="135"/>
      <c r="I103" s="135"/>
      <c r="J103" s="134"/>
      <c r="K103" s="135" t="s">
        <v>106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'3.2 - Přepojení přípojek 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87</v>
      </c>
      <c r="AR103" s="73"/>
      <c r="AS103" s="138">
        <v>0</v>
      </c>
      <c r="AT103" s="139">
        <f>ROUND(SUM(AV103:AW103),2)</f>
        <v>0</v>
      </c>
      <c r="AU103" s="140">
        <f>'3.2 - Přepojení přípojek ...'!P129</f>
        <v>0</v>
      </c>
      <c r="AV103" s="139">
        <f>'3.2 - Přepojení přípojek ...'!J35</f>
        <v>0</v>
      </c>
      <c r="AW103" s="139">
        <f>'3.2 - Přepojení přípojek ...'!J36</f>
        <v>0</v>
      </c>
      <c r="AX103" s="139">
        <f>'3.2 - Přepojení přípojek ...'!J37</f>
        <v>0</v>
      </c>
      <c r="AY103" s="139">
        <f>'3.2 - Přepojení přípojek ...'!J38</f>
        <v>0</v>
      </c>
      <c r="AZ103" s="139">
        <f>'3.2 - Přepojení přípojek ...'!F35</f>
        <v>0</v>
      </c>
      <c r="BA103" s="139">
        <f>'3.2 - Přepojení přípojek ...'!F36</f>
        <v>0</v>
      </c>
      <c r="BB103" s="139">
        <f>'3.2 - Přepojení přípojek ...'!F37</f>
        <v>0</v>
      </c>
      <c r="BC103" s="139">
        <f>'3.2 - Přepojení přípojek ...'!F38</f>
        <v>0</v>
      </c>
      <c r="BD103" s="141">
        <f>'3.2 - Přepojení přípojek ...'!F39</f>
        <v>0</v>
      </c>
      <c r="BE103" s="4"/>
      <c r="BT103" s="142" t="s">
        <v>84</v>
      </c>
      <c r="BV103" s="142" t="s">
        <v>78</v>
      </c>
      <c r="BW103" s="142" t="s">
        <v>107</v>
      </c>
      <c r="BX103" s="142" t="s">
        <v>102</v>
      </c>
      <c r="CL103" s="142" t="s">
        <v>89</v>
      </c>
    </row>
    <row r="104" spans="1:91" s="7" customFormat="1" ht="16.5" customHeight="1">
      <c r="A104" s="133" t="s">
        <v>85</v>
      </c>
      <c r="B104" s="120"/>
      <c r="C104" s="121"/>
      <c r="D104" s="122" t="s">
        <v>108</v>
      </c>
      <c r="E104" s="122"/>
      <c r="F104" s="122"/>
      <c r="G104" s="122"/>
      <c r="H104" s="122"/>
      <c r="I104" s="123"/>
      <c r="J104" s="122" t="s">
        <v>109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5">
        <f>'VRN - Vedlejší náklady st...'!J30</f>
        <v>0</v>
      </c>
      <c r="AH104" s="123"/>
      <c r="AI104" s="123"/>
      <c r="AJ104" s="123"/>
      <c r="AK104" s="123"/>
      <c r="AL104" s="123"/>
      <c r="AM104" s="123"/>
      <c r="AN104" s="125">
        <f>SUM(AG104,AT104)</f>
        <v>0</v>
      </c>
      <c r="AO104" s="123"/>
      <c r="AP104" s="123"/>
      <c r="AQ104" s="126" t="s">
        <v>110</v>
      </c>
      <c r="AR104" s="127"/>
      <c r="AS104" s="143">
        <v>0</v>
      </c>
      <c r="AT104" s="144">
        <f>ROUND(SUM(AV104:AW104),2)</f>
        <v>0</v>
      </c>
      <c r="AU104" s="145">
        <f>'VRN - Vedlejší náklady st...'!P120</f>
        <v>0</v>
      </c>
      <c r="AV104" s="144">
        <f>'VRN - Vedlejší náklady st...'!J33</f>
        <v>0</v>
      </c>
      <c r="AW104" s="144">
        <f>'VRN - Vedlejší náklady st...'!J34</f>
        <v>0</v>
      </c>
      <c r="AX104" s="144">
        <f>'VRN - Vedlejší náklady st...'!J35</f>
        <v>0</v>
      </c>
      <c r="AY104" s="144">
        <f>'VRN - Vedlejší náklady st...'!J36</f>
        <v>0</v>
      </c>
      <c r="AZ104" s="144">
        <f>'VRN - Vedlejší náklady st...'!F33</f>
        <v>0</v>
      </c>
      <c r="BA104" s="144">
        <f>'VRN - Vedlejší náklady st...'!F34</f>
        <v>0</v>
      </c>
      <c r="BB104" s="144">
        <f>'VRN - Vedlejší náklady st...'!F35</f>
        <v>0</v>
      </c>
      <c r="BC104" s="144">
        <f>'VRN - Vedlejší náklady st...'!F36</f>
        <v>0</v>
      </c>
      <c r="BD104" s="146">
        <f>'VRN - Vedlejší náklady st...'!F37</f>
        <v>0</v>
      </c>
      <c r="BE104" s="7"/>
      <c r="BT104" s="132" t="s">
        <v>80</v>
      </c>
      <c r="BV104" s="132" t="s">
        <v>78</v>
      </c>
      <c r="BW104" s="132" t="s">
        <v>111</v>
      </c>
      <c r="BX104" s="132" t="s">
        <v>5</v>
      </c>
      <c r="CL104" s="132" t="s">
        <v>1</v>
      </c>
      <c r="CM104" s="132" t="s">
        <v>84</v>
      </c>
    </row>
    <row r="105" spans="1:57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password="CC35" sheet="1" objects="1" scenarios="1" formatColumns="0" formatRows="0"/>
  <mergeCells count="78">
    <mergeCell ref="C92:G92"/>
    <mergeCell ref="D104:H104"/>
    <mergeCell ref="D98:H98"/>
    <mergeCell ref="D95:H95"/>
    <mergeCell ref="D101:H101"/>
    <mergeCell ref="E99:I99"/>
    <mergeCell ref="E96:I96"/>
    <mergeCell ref="E100:I100"/>
    <mergeCell ref="E102:I102"/>
    <mergeCell ref="E103:I103"/>
    <mergeCell ref="E97:I97"/>
    <mergeCell ref="I92:AF92"/>
    <mergeCell ref="J101:AF101"/>
    <mergeCell ref="J95:AF95"/>
    <mergeCell ref="J98:AF98"/>
    <mergeCell ref="J104:AF104"/>
    <mergeCell ref="K97:AF97"/>
    <mergeCell ref="K100:AF100"/>
    <mergeCell ref="K102:AF102"/>
    <mergeCell ref="K99:AF99"/>
    <mergeCell ref="K103:AF103"/>
    <mergeCell ref="K96:AF96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4:AM104"/>
    <mergeCell ref="AG103:AM103"/>
    <mergeCell ref="AG102:AM102"/>
    <mergeCell ref="AG101:AM101"/>
    <mergeCell ref="AG97:AM97"/>
    <mergeCell ref="AG100:AM100"/>
    <mergeCell ref="AG92:AM92"/>
    <mergeCell ref="AG95:AM95"/>
    <mergeCell ref="AG99:AM99"/>
    <mergeCell ref="AG96:AM96"/>
    <mergeCell ref="AM87:AN87"/>
    <mergeCell ref="AM89:AP89"/>
    <mergeCell ref="AM90:AP90"/>
    <mergeCell ref="AN95:AP95"/>
    <mergeCell ref="AN97:AP97"/>
    <mergeCell ref="AN104:AP104"/>
    <mergeCell ref="AN103:AP103"/>
    <mergeCell ref="AN96:AP96"/>
    <mergeCell ref="AN92:AP92"/>
    <mergeCell ref="AN102:AP102"/>
    <mergeCell ref="AN99:AP99"/>
    <mergeCell ref="AN101:AP101"/>
    <mergeCell ref="AN100:AP100"/>
    <mergeCell ref="AN98:AP98"/>
    <mergeCell ref="AS89:AT91"/>
    <mergeCell ref="AG94:AM94"/>
    <mergeCell ref="AN94:AP94"/>
  </mergeCells>
  <hyperlinks>
    <hyperlink ref="A96" location="'1.1 - Vodovodní řad K'!C2" display="/"/>
    <hyperlink ref="A97" location="'1.2 - Přepojení přípojek ...'!C2" display="/"/>
    <hyperlink ref="A99" location="'2.1 - Vodovodní řad K-1'!C2" display="/"/>
    <hyperlink ref="A100" location="'2.2 - Přepojení přípojek ...'!C2" display="/"/>
    <hyperlink ref="A102" location="'3.1 - Vodovodní řad K-2'!C2" display="/"/>
    <hyperlink ref="A103" location="'3.2 - Přepojení přípojek ...'!C2" display="/"/>
    <hyperlink ref="A104" location="'VRN - Vedlejší náklad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  <c r="AZ2" s="147" t="s">
        <v>112</v>
      </c>
      <c r="BA2" s="147" t="s">
        <v>1</v>
      </c>
      <c r="BB2" s="147" t="s">
        <v>1</v>
      </c>
      <c r="BC2" s="147" t="s">
        <v>113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114</v>
      </c>
      <c r="BA3" s="147" t="s">
        <v>1</v>
      </c>
      <c r="BB3" s="147" t="s">
        <v>1</v>
      </c>
      <c r="BC3" s="147" t="s">
        <v>115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117</v>
      </c>
      <c r="BA4" s="147" t="s">
        <v>1</v>
      </c>
      <c r="BB4" s="147" t="s">
        <v>1</v>
      </c>
      <c r="BC4" s="147" t="s">
        <v>100</v>
      </c>
      <c r="BD4" s="147" t="s">
        <v>84</v>
      </c>
    </row>
    <row r="5" spans="2:56" s="1" customFormat="1" ht="6.95" customHeight="1">
      <c r="B5" s="21"/>
      <c r="L5" s="21"/>
      <c r="AZ5" s="147" t="s">
        <v>118</v>
      </c>
      <c r="BA5" s="147" t="s">
        <v>1</v>
      </c>
      <c r="BB5" s="147" t="s">
        <v>1</v>
      </c>
      <c r="BC5" s="147" t="s">
        <v>119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120</v>
      </c>
      <c r="BA6" s="147" t="s">
        <v>121</v>
      </c>
      <c r="BB6" s="147" t="s">
        <v>1</v>
      </c>
      <c r="BC6" s="147" t="s">
        <v>122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123</v>
      </c>
      <c r="BA7" s="147" t="s">
        <v>1</v>
      </c>
      <c r="BB7" s="147" t="s">
        <v>1</v>
      </c>
      <c r="BC7" s="147" t="s">
        <v>124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126</v>
      </c>
      <c r="BA8" s="147" t="s">
        <v>1</v>
      </c>
      <c r="BB8" s="147" t="s">
        <v>1</v>
      </c>
      <c r="BC8" s="147" t="s">
        <v>127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128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129</v>
      </c>
      <c r="BA9" s="147" t="s">
        <v>1</v>
      </c>
      <c r="BB9" s="147" t="s">
        <v>1</v>
      </c>
      <c r="BC9" s="147" t="s">
        <v>130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132</v>
      </c>
      <c r="BA10" s="147" t="s">
        <v>133</v>
      </c>
      <c r="BB10" s="147" t="s">
        <v>1</v>
      </c>
      <c r="BC10" s="147" t="s">
        <v>134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135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136</v>
      </c>
      <c r="BA11" s="147" t="s">
        <v>133</v>
      </c>
      <c r="BB11" s="147" t="s">
        <v>1</v>
      </c>
      <c r="BC11" s="147" t="s">
        <v>137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138</v>
      </c>
      <c r="BA12" s="147" t="s">
        <v>133</v>
      </c>
      <c r="BB12" s="147" t="s">
        <v>1</v>
      </c>
      <c r="BC12" s="147" t="s">
        <v>139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141</v>
      </c>
      <c r="BA13" s="147" t="s">
        <v>142</v>
      </c>
      <c r="BB13" s="147" t="s">
        <v>1</v>
      </c>
      <c r="BC13" s="147" t="s">
        <v>143</v>
      </c>
      <c r="BD13" s="147" t="s">
        <v>84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144</v>
      </c>
      <c r="BA14" s="147" t="s">
        <v>1</v>
      </c>
      <c r="BB14" s="147" t="s">
        <v>1</v>
      </c>
      <c r="BC14" s="147" t="s">
        <v>145</v>
      </c>
      <c r="BD14" s="147" t="s">
        <v>84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146</v>
      </c>
      <c r="BA15" s="147" t="s">
        <v>1</v>
      </c>
      <c r="BB15" s="147" t="s">
        <v>1</v>
      </c>
      <c r="BC15" s="147" t="s">
        <v>147</v>
      </c>
      <c r="BD15" s="147" t="s">
        <v>84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148</v>
      </c>
      <c r="BA16" s="147" t="s">
        <v>1</v>
      </c>
      <c r="BB16" s="147" t="s">
        <v>1</v>
      </c>
      <c r="BC16" s="147" t="s">
        <v>149</v>
      </c>
      <c r="BD16" s="147" t="s">
        <v>84</v>
      </c>
    </row>
    <row r="17" spans="1:56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150</v>
      </c>
      <c r="BA17" s="147" t="s">
        <v>1</v>
      </c>
      <c r="BB17" s="147" t="s">
        <v>1</v>
      </c>
      <c r="BC17" s="147" t="s">
        <v>151</v>
      </c>
      <c r="BD17" s="147" t="s">
        <v>84</v>
      </c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ROUND((SUM(BE129:BE511)),2)</f>
        <v>0</v>
      </c>
      <c r="G35" s="39"/>
      <c r="H35" s="39"/>
      <c r="I35" s="166">
        <v>0.21</v>
      </c>
      <c r="J35" s="165">
        <f>ROUND(((SUM(BE129:BE511))*I35),2)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ROUND((SUM(BF129:BF511)),2)</f>
        <v>0</v>
      </c>
      <c r="G36" s="39"/>
      <c r="H36" s="39"/>
      <c r="I36" s="166">
        <v>0.15</v>
      </c>
      <c r="J36" s="165">
        <f>ROUND(((SUM(BF129:BF511))*I36),2)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ROUND((SUM(BG129:BG511)),2)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ROUND((SUM(BH129:BH511)),2)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ROUND((SUM(BI129:BI511)),2)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128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1.1 - Vodovodní řad 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J273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J281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J303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J477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J492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J495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J509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166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Oprava vodovodu ul. Kornická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128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1.1 - Vodovodní řad K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Litomyšl</v>
      </c>
      <c r="G123" s="41"/>
      <c r="H123" s="41"/>
      <c r="I123" s="33" t="s">
        <v>22</v>
      </c>
      <c r="J123" s="80" t="str">
        <f>IF(J14="","",J14)</f>
        <v>7. 8. 2023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 xml:space="preserve"> </v>
      </c>
      <c r="G125" s="41"/>
      <c r="H125" s="41"/>
      <c r="I125" s="33" t="s">
        <v>30</v>
      </c>
      <c r="J125" s="37" t="str">
        <f>E23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167</v>
      </c>
      <c r="D128" s="204" t="s">
        <v>61</v>
      </c>
      <c r="E128" s="204" t="s">
        <v>57</v>
      </c>
      <c r="F128" s="204" t="s">
        <v>58</v>
      </c>
      <c r="G128" s="204" t="s">
        <v>168</v>
      </c>
      <c r="H128" s="204" t="s">
        <v>169</v>
      </c>
      <c r="I128" s="204" t="s">
        <v>170</v>
      </c>
      <c r="J128" s="204" t="s">
        <v>154</v>
      </c>
      <c r="K128" s="205" t="s">
        <v>171</v>
      </c>
      <c r="L128" s="206"/>
      <c r="M128" s="101" t="s">
        <v>1</v>
      </c>
      <c r="N128" s="102" t="s">
        <v>40</v>
      </c>
      <c r="O128" s="102" t="s">
        <v>172</v>
      </c>
      <c r="P128" s="102" t="s">
        <v>173</v>
      </c>
      <c r="Q128" s="102" t="s">
        <v>174</v>
      </c>
      <c r="R128" s="102" t="s">
        <v>175</v>
      </c>
      <c r="S128" s="102" t="s">
        <v>176</v>
      </c>
      <c r="T128" s="103" t="s">
        <v>177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178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</f>
        <v>0</v>
      </c>
      <c r="Q129" s="105"/>
      <c r="R129" s="209">
        <f>R130</f>
        <v>212.21569095</v>
      </c>
      <c r="S129" s="105"/>
      <c r="T129" s="210">
        <f>T130</f>
        <v>119.48021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156</v>
      </c>
      <c r="BK129" s="211">
        <f>BK130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179</v>
      </c>
      <c r="F130" s="215" t="s">
        <v>180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P131+P273+P281+P303+P477+P492+P495+P509</f>
        <v>0</v>
      </c>
      <c r="Q130" s="220"/>
      <c r="R130" s="221">
        <f>R131+R273+R281+R303+R477+R492+R495+R509</f>
        <v>212.21569095</v>
      </c>
      <c r="S130" s="220"/>
      <c r="T130" s="222">
        <f>T131+T273+T281+T303+T477+T492+T495+T509</f>
        <v>119.48021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80</v>
      </c>
      <c r="AT130" s="224" t="s">
        <v>75</v>
      </c>
      <c r="AU130" s="224" t="s">
        <v>76</v>
      </c>
      <c r="AY130" s="223" t="s">
        <v>181</v>
      </c>
      <c r="BK130" s="225">
        <f>BK131+BK273+BK281+BK303+BK477+BK492+BK495+BK509</f>
        <v>0</v>
      </c>
    </row>
    <row r="131" spans="1:63" s="12" customFormat="1" ht="22.8" customHeight="1">
      <c r="A131" s="12"/>
      <c r="B131" s="212"/>
      <c r="C131" s="213"/>
      <c r="D131" s="214" t="s">
        <v>75</v>
      </c>
      <c r="E131" s="226" t="s">
        <v>80</v>
      </c>
      <c r="F131" s="226" t="s">
        <v>182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SUM(P132:P272)</f>
        <v>0</v>
      </c>
      <c r="Q131" s="220"/>
      <c r="R131" s="221">
        <f>SUM(R132:R272)</f>
        <v>0.78569016</v>
      </c>
      <c r="S131" s="220"/>
      <c r="T131" s="222">
        <f>SUM(T132:T272)</f>
        <v>119.08021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80</v>
      </c>
      <c r="AT131" s="224" t="s">
        <v>75</v>
      </c>
      <c r="AU131" s="224" t="s">
        <v>80</v>
      </c>
      <c r="AY131" s="223" t="s">
        <v>181</v>
      </c>
      <c r="BK131" s="225">
        <f>SUM(BK132:BK272)</f>
        <v>0</v>
      </c>
    </row>
    <row r="132" spans="1:65" s="2" customFormat="1" ht="24.15" customHeight="1">
      <c r="A132" s="39"/>
      <c r="B132" s="40"/>
      <c r="C132" s="228" t="s">
        <v>80</v>
      </c>
      <c r="D132" s="228" t="s">
        <v>183</v>
      </c>
      <c r="E132" s="229" t="s">
        <v>184</v>
      </c>
      <c r="F132" s="230" t="s">
        <v>185</v>
      </c>
      <c r="G132" s="231" t="s">
        <v>186</v>
      </c>
      <c r="H132" s="232">
        <v>151.42</v>
      </c>
      <c r="I132" s="233"/>
      <c r="J132" s="234">
        <f>ROUND(I132*H132,2)</f>
        <v>0</v>
      </c>
      <c r="K132" s="230" t="s">
        <v>187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0.44</v>
      </c>
      <c r="T132" s="238">
        <f>S132*H132</f>
        <v>66.6248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188</v>
      </c>
      <c r="AT132" s="239" t="s">
        <v>183</v>
      </c>
      <c r="AU132" s="239" t="s">
        <v>84</v>
      </c>
      <c r="AY132" s="18" t="s">
        <v>181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80</v>
      </c>
      <c r="BK132" s="240">
        <f>ROUND(I132*H132,2)</f>
        <v>0</v>
      </c>
      <c r="BL132" s="18" t="s">
        <v>188</v>
      </c>
      <c r="BM132" s="239" t="s">
        <v>189</v>
      </c>
    </row>
    <row r="133" spans="1:51" s="13" customFormat="1" ht="12">
      <c r="A133" s="13"/>
      <c r="B133" s="241"/>
      <c r="C133" s="242"/>
      <c r="D133" s="243" t="s">
        <v>190</v>
      </c>
      <c r="E133" s="244" t="s">
        <v>1</v>
      </c>
      <c r="F133" s="245" t="s">
        <v>191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190</v>
      </c>
      <c r="AU133" s="251" t="s">
        <v>84</v>
      </c>
      <c r="AV133" s="13" t="s">
        <v>80</v>
      </c>
      <c r="AW133" s="13" t="s">
        <v>32</v>
      </c>
      <c r="AX133" s="13" t="s">
        <v>76</v>
      </c>
      <c r="AY133" s="251" t="s">
        <v>181</v>
      </c>
    </row>
    <row r="134" spans="1:51" s="14" customFormat="1" ht="12">
      <c r="A134" s="14"/>
      <c r="B134" s="252"/>
      <c r="C134" s="253"/>
      <c r="D134" s="243" t="s">
        <v>190</v>
      </c>
      <c r="E134" s="254" t="s">
        <v>1</v>
      </c>
      <c r="F134" s="255" t="s">
        <v>192</v>
      </c>
      <c r="G134" s="253"/>
      <c r="H134" s="256">
        <v>151.42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190</v>
      </c>
      <c r="AU134" s="262" t="s">
        <v>84</v>
      </c>
      <c r="AV134" s="14" t="s">
        <v>84</v>
      </c>
      <c r="AW134" s="14" t="s">
        <v>32</v>
      </c>
      <c r="AX134" s="14" t="s">
        <v>80</v>
      </c>
      <c r="AY134" s="262" t="s">
        <v>181</v>
      </c>
    </row>
    <row r="135" spans="1:65" s="2" customFormat="1" ht="24.15" customHeight="1">
      <c r="A135" s="39"/>
      <c r="B135" s="40"/>
      <c r="C135" s="228" t="s">
        <v>84</v>
      </c>
      <c r="D135" s="228" t="s">
        <v>183</v>
      </c>
      <c r="E135" s="229" t="s">
        <v>193</v>
      </c>
      <c r="F135" s="230" t="s">
        <v>194</v>
      </c>
      <c r="G135" s="231" t="s">
        <v>186</v>
      </c>
      <c r="H135" s="232">
        <v>151.42</v>
      </c>
      <c r="I135" s="233"/>
      <c r="J135" s="234">
        <f>ROUND(I135*H135,2)</f>
        <v>0</v>
      </c>
      <c r="K135" s="230" t="s">
        <v>187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0.098</v>
      </c>
      <c r="T135" s="238">
        <f>S135*H135</f>
        <v>14.83916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188</v>
      </c>
      <c r="AT135" s="239" t="s">
        <v>183</v>
      </c>
      <c r="AU135" s="239" t="s">
        <v>84</v>
      </c>
      <c r="AY135" s="18" t="s">
        <v>181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80</v>
      </c>
      <c r="BK135" s="240">
        <f>ROUND(I135*H135,2)</f>
        <v>0</v>
      </c>
      <c r="BL135" s="18" t="s">
        <v>188</v>
      </c>
      <c r="BM135" s="239" t="s">
        <v>195</v>
      </c>
    </row>
    <row r="136" spans="1:51" s="13" customFormat="1" ht="12">
      <c r="A136" s="13"/>
      <c r="B136" s="241"/>
      <c r="C136" s="242"/>
      <c r="D136" s="243" t="s">
        <v>190</v>
      </c>
      <c r="E136" s="244" t="s">
        <v>1</v>
      </c>
      <c r="F136" s="245" t="s">
        <v>191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190</v>
      </c>
      <c r="AU136" s="251" t="s">
        <v>84</v>
      </c>
      <c r="AV136" s="13" t="s">
        <v>80</v>
      </c>
      <c r="AW136" s="13" t="s">
        <v>32</v>
      </c>
      <c r="AX136" s="13" t="s">
        <v>76</v>
      </c>
      <c r="AY136" s="251" t="s">
        <v>181</v>
      </c>
    </row>
    <row r="137" spans="1:51" s="14" customFormat="1" ht="12">
      <c r="A137" s="14"/>
      <c r="B137" s="252"/>
      <c r="C137" s="253"/>
      <c r="D137" s="243" t="s">
        <v>190</v>
      </c>
      <c r="E137" s="254" t="s">
        <v>1</v>
      </c>
      <c r="F137" s="255" t="s">
        <v>192</v>
      </c>
      <c r="G137" s="253"/>
      <c r="H137" s="256">
        <v>151.42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190</v>
      </c>
      <c r="AU137" s="262" t="s">
        <v>84</v>
      </c>
      <c r="AV137" s="14" t="s">
        <v>84</v>
      </c>
      <c r="AW137" s="14" t="s">
        <v>32</v>
      </c>
      <c r="AX137" s="14" t="s">
        <v>80</v>
      </c>
      <c r="AY137" s="262" t="s">
        <v>181</v>
      </c>
    </row>
    <row r="138" spans="1:65" s="2" customFormat="1" ht="33" customHeight="1">
      <c r="A138" s="39"/>
      <c r="B138" s="40"/>
      <c r="C138" s="228" t="s">
        <v>100</v>
      </c>
      <c r="D138" s="228" t="s">
        <v>183</v>
      </c>
      <c r="E138" s="229" t="s">
        <v>196</v>
      </c>
      <c r="F138" s="230" t="s">
        <v>197</v>
      </c>
      <c r="G138" s="231" t="s">
        <v>186</v>
      </c>
      <c r="H138" s="232">
        <v>321.75</v>
      </c>
      <c r="I138" s="233"/>
      <c r="J138" s="234">
        <f>ROUND(I138*H138,2)</f>
        <v>0</v>
      </c>
      <c r="K138" s="230" t="s">
        <v>187</v>
      </c>
      <c r="L138" s="45"/>
      <c r="M138" s="235" t="s">
        <v>1</v>
      </c>
      <c r="N138" s="236" t="s">
        <v>41</v>
      </c>
      <c r="O138" s="92"/>
      <c r="P138" s="237">
        <f>O138*H138</f>
        <v>0</v>
      </c>
      <c r="Q138" s="237">
        <v>9E-05</v>
      </c>
      <c r="R138" s="237">
        <f>Q138*H138</f>
        <v>0.0289575</v>
      </c>
      <c r="S138" s="237">
        <v>0.115</v>
      </c>
      <c r="T138" s="238">
        <f>S138*H138</f>
        <v>37.00125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188</v>
      </c>
      <c r="AT138" s="239" t="s">
        <v>183</v>
      </c>
      <c r="AU138" s="239" t="s">
        <v>84</v>
      </c>
      <c r="AY138" s="18" t="s">
        <v>181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80</v>
      </c>
      <c r="BK138" s="240">
        <f>ROUND(I138*H138,2)</f>
        <v>0</v>
      </c>
      <c r="BL138" s="18" t="s">
        <v>188</v>
      </c>
      <c r="BM138" s="239" t="s">
        <v>198</v>
      </c>
    </row>
    <row r="139" spans="1:51" s="13" customFormat="1" ht="12">
      <c r="A139" s="13"/>
      <c r="B139" s="241"/>
      <c r="C139" s="242"/>
      <c r="D139" s="243" t="s">
        <v>190</v>
      </c>
      <c r="E139" s="244" t="s">
        <v>1</v>
      </c>
      <c r="F139" s="245" t="s">
        <v>199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190</v>
      </c>
      <c r="AU139" s="251" t="s">
        <v>84</v>
      </c>
      <c r="AV139" s="13" t="s">
        <v>80</v>
      </c>
      <c r="AW139" s="13" t="s">
        <v>32</v>
      </c>
      <c r="AX139" s="13" t="s">
        <v>76</v>
      </c>
      <c r="AY139" s="251" t="s">
        <v>181</v>
      </c>
    </row>
    <row r="140" spans="1:51" s="14" customFormat="1" ht="12">
      <c r="A140" s="14"/>
      <c r="B140" s="252"/>
      <c r="C140" s="253"/>
      <c r="D140" s="243" t="s">
        <v>190</v>
      </c>
      <c r="E140" s="254" t="s">
        <v>1</v>
      </c>
      <c r="F140" s="255" t="s">
        <v>200</v>
      </c>
      <c r="G140" s="253"/>
      <c r="H140" s="256">
        <v>321.75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190</v>
      </c>
      <c r="AU140" s="262" t="s">
        <v>84</v>
      </c>
      <c r="AV140" s="14" t="s">
        <v>84</v>
      </c>
      <c r="AW140" s="14" t="s">
        <v>32</v>
      </c>
      <c r="AX140" s="14" t="s">
        <v>80</v>
      </c>
      <c r="AY140" s="262" t="s">
        <v>181</v>
      </c>
    </row>
    <row r="141" spans="1:65" s="2" customFormat="1" ht="16.5" customHeight="1">
      <c r="A141" s="39"/>
      <c r="B141" s="40"/>
      <c r="C141" s="228" t="s">
        <v>188</v>
      </c>
      <c r="D141" s="228" t="s">
        <v>183</v>
      </c>
      <c r="E141" s="229" t="s">
        <v>201</v>
      </c>
      <c r="F141" s="230" t="s">
        <v>202</v>
      </c>
      <c r="G141" s="231" t="s">
        <v>203</v>
      </c>
      <c r="H141" s="232">
        <v>3</v>
      </c>
      <c r="I141" s="233"/>
      <c r="J141" s="234">
        <f>ROUND(I141*H141,2)</f>
        <v>0</v>
      </c>
      <c r="K141" s="230" t="s">
        <v>187</v>
      </c>
      <c r="L141" s="45"/>
      <c r="M141" s="235" t="s">
        <v>1</v>
      </c>
      <c r="N141" s="236" t="s">
        <v>41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0.205</v>
      </c>
      <c r="T141" s="238">
        <f>S141*H141</f>
        <v>0.615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188</v>
      </c>
      <c r="AT141" s="239" t="s">
        <v>183</v>
      </c>
      <c r="AU141" s="239" t="s">
        <v>84</v>
      </c>
      <c r="AY141" s="18" t="s">
        <v>181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80</v>
      </c>
      <c r="BK141" s="240">
        <f>ROUND(I141*H141,2)</f>
        <v>0</v>
      </c>
      <c r="BL141" s="18" t="s">
        <v>188</v>
      </c>
      <c r="BM141" s="239" t="s">
        <v>204</v>
      </c>
    </row>
    <row r="142" spans="1:51" s="13" customFormat="1" ht="12">
      <c r="A142" s="13"/>
      <c r="B142" s="241"/>
      <c r="C142" s="242"/>
      <c r="D142" s="243" t="s">
        <v>190</v>
      </c>
      <c r="E142" s="244" t="s">
        <v>1</v>
      </c>
      <c r="F142" s="245" t="s">
        <v>191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190</v>
      </c>
      <c r="AU142" s="251" t="s">
        <v>84</v>
      </c>
      <c r="AV142" s="13" t="s">
        <v>80</v>
      </c>
      <c r="AW142" s="13" t="s">
        <v>32</v>
      </c>
      <c r="AX142" s="13" t="s">
        <v>76</v>
      </c>
      <c r="AY142" s="251" t="s">
        <v>181</v>
      </c>
    </row>
    <row r="143" spans="1:51" s="14" customFormat="1" ht="12">
      <c r="A143" s="14"/>
      <c r="B143" s="252"/>
      <c r="C143" s="253"/>
      <c r="D143" s="243" t="s">
        <v>190</v>
      </c>
      <c r="E143" s="254" t="s">
        <v>1</v>
      </c>
      <c r="F143" s="255" t="s">
        <v>205</v>
      </c>
      <c r="G143" s="253"/>
      <c r="H143" s="256">
        <v>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190</v>
      </c>
      <c r="AU143" s="262" t="s">
        <v>84</v>
      </c>
      <c r="AV143" s="14" t="s">
        <v>84</v>
      </c>
      <c r="AW143" s="14" t="s">
        <v>32</v>
      </c>
      <c r="AX143" s="14" t="s">
        <v>80</v>
      </c>
      <c r="AY143" s="262" t="s">
        <v>181</v>
      </c>
    </row>
    <row r="144" spans="1:65" s="2" customFormat="1" ht="24.15" customHeight="1">
      <c r="A144" s="39"/>
      <c r="B144" s="40"/>
      <c r="C144" s="228" t="s">
        <v>206</v>
      </c>
      <c r="D144" s="228" t="s">
        <v>183</v>
      </c>
      <c r="E144" s="229" t="s">
        <v>207</v>
      </c>
      <c r="F144" s="230" t="s">
        <v>208</v>
      </c>
      <c r="G144" s="231" t="s">
        <v>209</v>
      </c>
      <c r="H144" s="232">
        <v>71</v>
      </c>
      <c r="I144" s="233"/>
      <c r="J144" s="234">
        <f>ROUND(I144*H144,2)</f>
        <v>0</v>
      </c>
      <c r="K144" s="230" t="s">
        <v>187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3E-05</v>
      </c>
      <c r="R144" s="237">
        <f>Q144*H144</f>
        <v>0.00213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188</v>
      </c>
      <c r="AT144" s="239" t="s">
        <v>183</v>
      </c>
      <c r="AU144" s="239" t="s">
        <v>84</v>
      </c>
      <c r="AY144" s="18" t="s">
        <v>181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80</v>
      </c>
      <c r="BK144" s="240">
        <f>ROUND(I144*H144,2)</f>
        <v>0</v>
      </c>
      <c r="BL144" s="18" t="s">
        <v>188</v>
      </c>
      <c r="BM144" s="239" t="s">
        <v>210</v>
      </c>
    </row>
    <row r="145" spans="1:51" s="13" customFormat="1" ht="12">
      <c r="A145" s="13"/>
      <c r="B145" s="241"/>
      <c r="C145" s="242"/>
      <c r="D145" s="243" t="s">
        <v>190</v>
      </c>
      <c r="E145" s="244" t="s">
        <v>1</v>
      </c>
      <c r="F145" s="245" t="s">
        <v>191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190</v>
      </c>
      <c r="AU145" s="251" t="s">
        <v>84</v>
      </c>
      <c r="AV145" s="13" t="s">
        <v>80</v>
      </c>
      <c r="AW145" s="13" t="s">
        <v>32</v>
      </c>
      <c r="AX145" s="13" t="s">
        <v>76</v>
      </c>
      <c r="AY145" s="251" t="s">
        <v>181</v>
      </c>
    </row>
    <row r="146" spans="1:51" s="14" customFormat="1" ht="12">
      <c r="A146" s="14"/>
      <c r="B146" s="252"/>
      <c r="C146" s="253"/>
      <c r="D146" s="243" t="s">
        <v>190</v>
      </c>
      <c r="E146" s="254" t="s">
        <v>1</v>
      </c>
      <c r="F146" s="255" t="s">
        <v>211</v>
      </c>
      <c r="G146" s="253"/>
      <c r="H146" s="256">
        <v>71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190</v>
      </c>
      <c r="AU146" s="262" t="s">
        <v>84</v>
      </c>
      <c r="AV146" s="14" t="s">
        <v>84</v>
      </c>
      <c r="AW146" s="14" t="s">
        <v>32</v>
      </c>
      <c r="AX146" s="14" t="s">
        <v>80</v>
      </c>
      <c r="AY146" s="262" t="s">
        <v>181</v>
      </c>
    </row>
    <row r="147" spans="1:65" s="2" customFormat="1" ht="24.15" customHeight="1">
      <c r="A147" s="39"/>
      <c r="B147" s="40"/>
      <c r="C147" s="228" t="s">
        <v>14</v>
      </c>
      <c r="D147" s="228" t="s">
        <v>183</v>
      </c>
      <c r="E147" s="229" t="s">
        <v>212</v>
      </c>
      <c r="F147" s="230" t="s">
        <v>213</v>
      </c>
      <c r="G147" s="231" t="s">
        <v>214</v>
      </c>
      <c r="H147" s="232">
        <v>7.1</v>
      </c>
      <c r="I147" s="233"/>
      <c r="J147" s="234">
        <f>ROUND(I147*H147,2)</f>
        <v>0</v>
      </c>
      <c r="K147" s="230" t="s">
        <v>187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188</v>
      </c>
      <c r="AT147" s="239" t="s">
        <v>183</v>
      </c>
      <c r="AU147" s="239" t="s">
        <v>84</v>
      </c>
      <c r="AY147" s="18" t="s">
        <v>181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80</v>
      </c>
      <c r="BK147" s="240">
        <f>ROUND(I147*H147,2)</f>
        <v>0</v>
      </c>
      <c r="BL147" s="18" t="s">
        <v>188</v>
      </c>
      <c r="BM147" s="239" t="s">
        <v>215</v>
      </c>
    </row>
    <row r="148" spans="1:51" s="13" customFormat="1" ht="12">
      <c r="A148" s="13"/>
      <c r="B148" s="241"/>
      <c r="C148" s="242"/>
      <c r="D148" s="243" t="s">
        <v>190</v>
      </c>
      <c r="E148" s="244" t="s">
        <v>1</v>
      </c>
      <c r="F148" s="245" t="s">
        <v>191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190</v>
      </c>
      <c r="AU148" s="251" t="s">
        <v>84</v>
      </c>
      <c r="AV148" s="13" t="s">
        <v>80</v>
      </c>
      <c r="AW148" s="13" t="s">
        <v>32</v>
      </c>
      <c r="AX148" s="13" t="s">
        <v>76</v>
      </c>
      <c r="AY148" s="251" t="s">
        <v>181</v>
      </c>
    </row>
    <row r="149" spans="1:51" s="14" customFormat="1" ht="12">
      <c r="A149" s="14"/>
      <c r="B149" s="252"/>
      <c r="C149" s="253"/>
      <c r="D149" s="243" t="s">
        <v>190</v>
      </c>
      <c r="E149" s="254" t="s">
        <v>1</v>
      </c>
      <c r="F149" s="255" t="s">
        <v>216</v>
      </c>
      <c r="G149" s="253"/>
      <c r="H149" s="256">
        <v>7.1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190</v>
      </c>
      <c r="AU149" s="262" t="s">
        <v>84</v>
      </c>
      <c r="AV149" s="14" t="s">
        <v>84</v>
      </c>
      <c r="AW149" s="14" t="s">
        <v>32</v>
      </c>
      <c r="AX149" s="14" t="s">
        <v>80</v>
      </c>
      <c r="AY149" s="262" t="s">
        <v>181</v>
      </c>
    </row>
    <row r="150" spans="1:65" s="2" customFormat="1" ht="24.15" customHeight="1">
      <c r="A150" s="39"/>
      <c r="B150" s="40"/>
      <c r="C150" s="228" t="s">
        <v>217</v>
      </c>
      <c r="D150" s="228" t="s">
        <v>183</v>
      </c>
      <c r="E150" s="229" t="s">
        <v>218</v>
      </c>
      <c r="F150" s="230" t="s">
        <v>219</v>
      </c>
      <c r="G150" s="231" t="s">
        <v>203</v>
      </c>
      <c r="H150" s="232">
        <v>9.72</v>
      </c>
      <c r="I150" s="233"/>
      <c r="J150" s="234">
        <f>ROUND(I150*H150,2)</f>
        <v>0</v>
      </c>
      <c r="K150" s="230" t="s">
        <v>187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0.00868</v>
      </c>
      <c r="R150" s="237">
        <f>Q150*H150</f>
        <v>0.0843696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188</v>
      </c>
      <c r="AT150" s="239" t="s">
        <v>183</v>
      </c>
      <c r="AU150" s="239" t="s">
        <v>84</v>
      </c>
      <c r="AY150" s="18" t="s">
        <v>181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80</v>
      </c>
      <c r="BK150" s="240">
        <f>ROUND(I150*H150,2)</f>
        <v>0</v>
      </c>
      <c r="BL150" s="18" t="s">
        <v>188</v>
      </c>
      <c r="BM150" s="239" t="s">
        <v>220</v>
      </c>
    </row>
    <row r="151" spans="1:51" s="13" customFormat="1" ht="12">
      <c r="A151" s="13"/>
      <c r="B151" s="241"/>
      <c r="C151" s="242"/>
      <c r="D151" s="243" t="s">
        <v>190</v>
      </c>
      <c r="E151" s="244" t="s">
        <v>1</v>
      </c>
      <c r="F151" s="245" t="s">
        <v>191</v>
      </c>
      <c r="G151" s="242"/>
      <c r="H151" s="244" t="s">
        <v>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190</v>
      </c>
      <c r="AU151" s="251" t="s">
        <v>84</v>
      </c>
      <c r="AV151" s="13" t="s">
        <v>80</v>
      </c>
      <c r="AW151" s="13" t="s">
        <v>32</v>
      </c>
      <c r="AX151" s="13" t="s">
        <v>76</v>
      </c>
      <c r="AY151" s="251" t="s">
        <v>181</v>
      </c>
    </row>
    <row r="152" spans="1:51" s="14" customFormat="1" ht="12">
      <c r="A152" s="14"/>
      <c r="B152" s="252"/>
      <c r="C152" s="253"/>
      <c r="D152" s="243" t="s">
        <v>190</v>
      </c>
      <c r="E152" s="254" t="s">
        <v>1</v>
      </c>
      <c r="F152" s="255" t="s">
        <v>221</v>
      </c>
      <c r="G152" s="253"/>
      <c r="H152" s="256">
        <v>9.72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190</v>
      </c>
      <c r="AU152" s="262" t="s">
        <v>84</v>
      </c>
      <c r="AV152" s="14" t="s">
        <v>84</v>
      </c>
      <c r="AW152" s="14" t="s">
        <v>32</v>
      </c>
      <c r="AX152" s="14" t="s">
        <v>80</v>
      </c>
      <c r="AY152" s="262" t="s">
        <v>181</v>
      </c>
    </row>
    <row r="153" spans="1:65" s="2" customFormat="1" ht="24.15" customHeight="1">
      <c r="A153" s="39"/>
      <c r="B153" s="40"/>
      <c r="C153" s="228" t="s">
        <v>222</v>
      </c>
      <c r="D153" s="228" t="s">
        <v>183</v>
      </c>
      <c r="E153" s="229" t="s">
        <v>223</v>
      </c>
      <c r="F153" s="230" t="s">
        <v>224</v>
      </c>
      <c r="G153" s="231" t="s">
        <v>203</v>
      </c>
      <c r="H153" s="232">
        <v>1.62</v>
      </c>
      <c r="I153" s="233"/>
      <c r="J153" s="234">
        <f>ROUND(I153*H153,2)</f>
        <v>0</v>
      </c>
      <c r="K153" s="230" t="s">
        <v>187</v>
      </c>
      <c r="L153" s="45"/>
      <c r="M153" s="235" t="s">
        <v>1</v>
      </c>
      <c r="N153" s="236" t="s">
        <v>41</v>
      </c>
      <c r="O153" s="92"/>
      <c r="P153" s="237">
        <f>O153*H153</f>
        <v>0</v>
      </c>
      <c r="Q153" s="237">
        <v>0.01068</v>
      </c>
      <c r="R153" s="237">
        <f>Q153*H153</f>
        <v>0.0173016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188</v>
      </c>
      <c r="AT153" s="239" t="s">
        <v>183</v>
      </c>
      <c r="AU153" s="239" t="s">
        <v>84</v>
      </c>
      <c r="AY153" s="18" t="s">
        <v>181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80</v>
      </c>
      <c r="BK153" s="240">
        <f>ROUND(I153*H153,2)</f>
        <v>0</v>
      </c>
      <c r="BL153" s="18" t="s">
        <v>188</v>
      </c>
      <c r="BM153" s="239" t="s">
        <v>225</v>
      </c>
    </row>
    <row r="154" spans="1:51" s="13" customFormat="1" ht="12">
      <c r="A154" s="13"/>
      <c r="B154" s="241"/>
      <c r="C154" s="242"/>
      <c r="D154" s="243" t="s">
        <v>190</v>
      </c>
      <c r="E154" s="244" t="s">
        <v>1</v>
      </c>
      <c r="F154" s="245" t="s">
        <v>191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190</v>
      </c>
      <c r="AU154" s="251" t="s">
        <v>84</v>
      </c>
      <c r="AV154" s="13" t="s">
        <v>80</v>
      </c>
      <c r="AW154" s="13" t="s">
        <v>32</v>
      </c>
      <c r="AX154" s="13" t="s">
        <v>76</v>
      </c>
      <c r="AY154" s="251" t="s">
        <v>181</v>
      </c>
    </row>
    <row r="155" spans="1:51" s="14" customFormat="1" ht="12">
      <c r="A155" s="14"/>
      <c r="B155" s="252"/>
      <c r="C155" s="253"/>
      <c r="D155" s="243" t="s">
        <v>190</v>
      </c>
      <c r="E155" s="254" t="s">
        <v>1</v>
      </c>
      <c r="F155" s="255" t="s">
        <v>226</v>
      </c>
      <c r="G155" s="253"/>
      <c r="H155" s="256">
        <v>1.62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190</v>
      </c>
      <c r="AU155" s="262" t="s">
        <v>84</v>
      </c>
      <c r="AV155" s="14" t="s">
        <v>84</v>
      </c>
      <c r="AW155" s="14" t="s">
        <v>32</v>
      </c>
      <c r="AX155" s="14" t="s">
        <v>80</v>
      </c>
      <c r="AY155" s="262" t="s">
        <v>181</v>
      </c>
    </row>
    <row r="156" spans="1:65" s="2" customFormat="1" ht="24.15" customHeight="1">
      <c r="A156" s="39"/>
      <c r="B156" s="40"/>
      <c r="C156" s="228" t="s">
        <v>227</v>
      </c>
      <c r="D156" s="228" t="s">
        <v>183</v>
      </c>
      <c r="E156" s="229" t="s">
        <v>228</v>
      </c>
      <c r="F156" s="230" t="s">
        <v>229</v>
      </c>
      <c r="G156" s="231" t="s">
        <v>203</v>
      </c>
      <c r="H156" s="232">
        <v>4.86</v>
      </c>
      <c r="I156" s="233"/>
      <c r="J156" s="234">
        <f>ROUND(I156*H156,2)</f>
        <v>0</v>
      </c>
      <c r="K156" s="230" t="s">
        <v>187</v>
      </c>
      <c r="L156" s="45"/>
      <c r="M156" s="235" t="s">
        <v>1</v>
      </c>
      <c r="N156" s="236" t="s">
        <v>41</v>
      </c>
      <c r="O156" s="92"/>
      <c r="P156" s="237">
        <f>O156*H156</f>
        <v>0</v>
      </c>
      <c r="Q156" s="237">
        <v>0.01269</v>
      </c>
      <c r="R156" s="237">
        <f>Q156*H156</f>
        <v>0.0616734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188</v>
      </c>
      <c r="AT156" s="239" t="s">
        <v>183</v>
      </c>
      <c r="AU156" s="239" t="s">
        <v>84</v>
      </c>
      <c r="AY156" s="18" t="s">
        <v>181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80</v>
      </c>
      <c r="BK156" s="240">
        <f>ROUND(I156*H156,2)</f>
        <v>0</v>
      </c>
      <c r="BL156" s="18" t="s">
        <v>188</v>
      </c>
      <c r="BM156" s="239" t="s">
        <v>230</v>
      </c>
    </row>
    <row r="157" spans="1:51" s="13" customFormat="1" ht="12">
      <c r="A157" s="13"/>
      <c r="B157" s="241"/>
      <c r="C157" s="242"/>
      <c r="D157" s="243" t="s">
        <v>190</v>
      </c>
      <c r="E157" s="244" t="s">
        <v>1</v>
      </c>
      <c r="F157" s="245" t="s">
        <v>191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190</v>
      </c>
      <c r="AU157" s="251" t="s">
        <v>84</v>
      </c>
      <c r="AV157" s="13" t="s">
        <v>80</v>
      </c>
      <c r="AW157" s="13" t="s">
        <v>32</v>
      </c>
      <c r="AX157" s="13" t="s">
        <v>76</v>
      </c>
      <c r="AY157" s="251" t="s">
        <v>181</v>
      </c>
    </row>
    <row r="158" spans="1:51" s="14" customFormat="1" ht="12">
      <c r="A158" s="14"/>
      <c r="B158" s="252"/>
      <c r="C158" s="253"/>
      <c r="D158" s="243" t="s">
        <v>190</v>
      </c>
      <c r="E158" s="254" t="s">
        <v>1</v>
      </c>
      <c r="F158" s="255" t="s">
        <v>231</v>
      </c>
      <c r="G158" s="253"/>
      <c r="H158" s="256">
        <v>4.86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190</v>
      </c>
      <c r="AU158" s="262" t="s">
        <v>84</v>
      </c>
      <c r="AV158" s="14" t="s">
        <v>84</v>
      </c>
      <c r="AW158" s="14" t="s">
        <v>32</v>
      </c>
      <c r="AX158" s="14" t="s">
        <v>80</v>
      </c>
      <c r="AY158" s="262" t="s">
        <v>181</v>
      </c>
    </row>
    <row r="159" spans="1:65" s="2" customFormat="1" ht="16.5" customHeight="1">
      <c r="A159" s="39"/>
      <c r="B159" s="40"/>
      <c r="C159" s="228" t="s">
        <v>232</v>
      </c>
      <c r="D159" s="228" t="s">
        <v>183</v>
      </c>
      <c r="E159" s="229" t="s">
        <v>233</v>
      </c>
      <c r="F159" s="230" t="s">
        <v>234</v>
      </c>
      <c r="G159" s="231" t="s">
        <v>203</v>
      </c>
      <c r="H159" s="232">
        <v>0.81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41</v>
      </c>
      <c r="O159" s="92"/>
      <c r="P159" s="237">
        <f>O159*H159</f>
        <v>0</v>
      </c>
      <c r="Q159" s="237">
        <v>0.01269</v>
      </c>
      <c r="R159" s="237">
        <f>Q159*H159</f>
        <v>0.0102789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188</v>
      </c>
      <c r="AT159" s="239" t="s">
        <v>183</v>
      </c>
      <c r="AU159" s="239" t="s">
        <v>84</v>
      </c>
      <c r="AY159" s="18" t="s">
        <v>181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80</v>
      </c>
      <c r="BK159" s="240">
        <f>ROUND(I159*H159,2)</f>
        <v>0</v>
      </c>
      <c r="BL159" s="18" t="s">
        <v>188</v>
      </c>
      <c r="BM159" s="239" t="s">
        <v>235</v>
      </c>
    </row>
    <row r="160" spans="1:51" s="13" customFormat="1" ht="12">
      <c r="A160" s="13"/>
      <c r="B160" s="241"/>
      <c r="C160" s="242"/>
      <c r="D160" s="243" t="s">
        <v>190</v>
      </c>
      <c r="E160" s="244" t="s">
        <v>1</v>
      </c>
      <c r="F160" s="245" t="s">
        <v>191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190</v>
      </c>
      <c r="AU160" s="251" t="s">
        <v>84</v>
      </c>
      <c r="AV160" s="13" t="s">
        <v>80</v>
      </c>
      <c r="AW160" s="13" t="s">
        <v>32</v>
      </c>
      <c r="AX160" s="13" t="s">
        <v>76</v>
      </c>
      <c r="AY160" s="251" t="s">
        <v>181</v>
      </c>
    </row>
    <row r="161" spans="1:51" s="14" customFormat="1" ht="12">
      <c r="A161" s="14"/>
      <c r="B161" s="252"/>
      <c r="C161" s="253"/>
      <c r="D161" s="243" t="s">
        <v>190</v>
      </c>
      <c r="E161" s="254" t="s">
        <v>1</v>
      </c>
      <c r="F161" s="255" t="s">
        <v>236</v>
      </c>
      <c r="G161" s="253"/>
      <c r="H161" s="256">
        <v>0.81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190</v>
      </c>
      <c r="AU161" s="262" t="s">
        <v>84</v>
      </c>
      <c r="AV161" s="14" t="s">
        <v>84</v>
      </c>
      <c r="AW161" s="14" t="s">
        <v>32</v>
      </c>
      <c r="AX161" s="14" t="s">
        <v>80</v>
      </c>
      <c r="AY161" s="262" t="s">
        <v>181</v>
      </c>
    </row>
    <row r="162" spans="1:65" s="2" customFormat="1" ht="24.15" customHeight="1">
      <c r="A162" s="39"/>
      <c r="B162" s="40"/>
      <c r="C162" s="228" t="s">
        <v>237</v>
      </c>
      <c r="D162" s="228" t="s">
        <v>183</v>
      </c>
      <c r="E162" s="229" t="s">
        <v>238</v>
      </c>
      <c r="F162" s="230" t="s">
        <v>239</v>
      </c>
      <c r="G162" s="231" t="s">
        <v>203</v>
      </c>
      <c r="H162" s="232">
        <v>8.91</v>
      </c>
      <c r="I162" s="233"/>
      <c r="J162" s="234">
        <f>ROUND(I162*H162,2)</f>
        <v>0</v>
      </c>
      <c r="K162" s="230" t="s">
        <v>187</v>
      </c>
      <c r="L162" s="45"/>
      <c r="M162" s="235" t="s">
        <v>1</v>
      </c>
      <c r="N162" s="236" t="s">
        <v>41</v>
      </c>
      <c r="O162" s="92"/>
      <c r="P162" s="237">
        <f>O162*H162</f>
        <v>0</v>
      </c>
      <c r="Q162" s="237">
        <v>0.0369</v>
      </c>
      <c r="R162" s="237">
        <f>Q162*H162</f>
        <v>0.32877900000000004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188</v>
      </c>
      <c r="AT162" s="239" t="s">
        <v>183</v>
      </c>
      <c r="AU162" s="239" t="s">
        <v>84</v>
      </c>
      <c r="AY162" s="18" t="s">
        <v>181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80</v>
      </c>
      <c r="BK162" s="240">
        <f>ROUND(I162*H162,2)</f>
        <v>0</v>
      </c>
      <c r="BL162" s="18" t="s">
        <v>188</v>
      </c>
      <c r="BM162" s="239" t="s">
        <v>240</v>
      </c>
    </row>
    <row r="163" spans="1:51" s="13" customFormat="1" ht="12">
      <c r="A163" s="13"/>
      <c r="B163" s="241"/>
      <c r="C163" s="242"/>
      <c r="D163" s="243" t="s">
        <v>190</v>
      </c>
      <c r="E163" s="244" t="s">
        <v>1</v>
      </c>
      <c r="F163" s="245" t="s">
        <v>191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190</v>
      </c>
      <c r="AU163" s="251" t="s">
        <v>84</v>
      </c>
      <c r="AV163" s="13" t="s">
        <v>80</v>
      </c>
      <c r="AW163" s="13" t="s">
        <v>32</v>
      </c>
      <c r="AX163" s="13" t="s">
        <v>76</v>
      </c>
      <c r="AY163" s="251" t="s">
        <v>181</v>
      </c>
    </row>
    <row r="164" spans="1:51" s="14" customFormat="1" ht="12">
      <c r="A164" s="14"/>
      <c r="B164" s="252"/>
      <c r="C164" s="253"/>
      <c r="D164" s="243" t="s">
        <v>190</v>
      </c>
      <c r="E164" s="254" t="s">
        <v>1</v>
      </c>
      <c r="F164" s="255" t="s">
        <v>241</v>
      </c>
      <c r="G164" s="253"/>
      <c r="H164" s="256">
        <v>8.91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190</v>
      </c>
      <c r="AU164" s="262" t="s">
        <v>84</v>
      </c>
      <c r="AV164" s="14" t="s">
        <v>84</v>
      </c>
      <c r="AW164" s="14" t="s">
        <v>32</v>
      </c>
      <c r="AX164" s="14" t="s">
        <v>80</v>
      </c>
      <c r="AY164" s="262" t="s">
        <v>181</v>
      </c>
    </row>
    <row r="165" spans="1:65" s="2" customFormat="1" ht="24.15" customHeight="1">
      <c r="A165" s="39"/>
      <c r="B165" s="40"/>
      <c r="C165" s="228" t="s">
        <v>242</v>
      </c>
      <c r="D165" s="228" t="s">
        <v>183</v>
      </c>
      <c r="E165" s="229" t="s">
        <v>243</v>
      </c>
      <c r="F165" s="230" t="s">
        <v>244</v>
      </c>
      <c r="G165" s="231" t="s">
        <v>245</v>
      </c>
      <c r="H165" s="232">
        <v>64.476</v>
      </c>
      <c r="I165" s="233"/>
      <c r="J165" s="234">
        <f>ROUND(I165*H165,2)</f>
        <v>0</v>
      </c>
      <c r="K165" s="230" t="s">
        <v>187</v>
      </c>
      <c r="L165" s="45"/>
      <c r="M165" s="235" t="s">
        <v>1</v>
      </c>
      <c r="N165" s="236" t="s">
        <v>41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188</v>
      </c>
      <c r="AT165" s="239" t="s">
        <v>183</v>
      </c>
      <c r="AU165" s="239" t="s">
        <v>84</v>
      </c>
      <c r="AY165" s="18" t="s">
        <v>181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80</v>
      </c>
      <c r="BK165" s="240">
        <f>ROUND(I165*H165,2)</f>
        <v>0</v>
      </c>
      <c r="BL165" s="18" t="s">
        <v>188</v>
      </c>
      <c r="BM165" s="239" t="s">
        <v>246</v>
      </c>
    </row>
    <row r="166" spans="1:51" s="13" customFormat="1" ht="12">
      <c r="A166" s="13"/>
      <c r="B166" s="241"/>
      <c r="C166" s="242"/>
      <c r="D166" s="243" t="s">
        <v>190</v>
      </c>
      <c r="E166" s="244" t="s">
        <v>1</v>
      </c>
      <c r="F166" s="245" t="s">
        <v>191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190</v>
      </c>
      <c r="AU166" s="251" t="s">
        <v>84</v>
      </c>
      <c r="AV166" s="13" t="s">
        <v>80</v>
      </c>
      <c r="AW166" s="13" t="s">
        <v>32</v>
      </c>
      <c r="AX166" s="13" t="s">
        <v>76</v>
      </c>
      <c r="AY166" s="251" t="s">
        <v>181</v>
      </c>
    </row>
    <row r="167" spans="1:51" s="14" customFormat="1" ht="12">
      <c r="A167" s="14"/>
      <c r="B167" s="252"/>
      <c r="C167" s="253"/>
      <c r="D167" s="243" t="s">
        <v>190</v>
      </c>
      <c r="E167" s="254" t="s">
        <v>1</v>
      </c>
      <c r="F167" s="255" t="s">
        <v>247</v>
      </c>
      <c r="G167" s="253"/>
      <c r="H167" s="256">
        <v>64.476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190</v>
      </c>
      <c r="AU167" s="262" t="s">
        <v>84</v>
      </c>
      <c r="AV167" s="14" t="s">
        <v>84</v>
      </c>
      <c r="AW167" s="14" t="s">
        <v>32</v>
      </c>
      <c r="AX167" s="14" t="s">
        <v>80</v>
      </c>
      <c r="AY167" s="262" t="s">
        <v>181</v>
      </c>
    </row>
    <row r="168" spans="1:65" s="2" customFormat="1" ht="16.5" customHeight="1">
      <c r="A168" s="39"/>
      <c r="B168" s="40"/>
      <c r="C168" s="228" t="s">
        <v>248</v>
      </c>
      <c r="D168" s="228" t="s">
        <v>183</v>
      </c>
      <c r="E168" s="229" t="s">
        <v>249</v>
      </c>
      <c r="F168" s="230" t="s">
        <v>250</v>
      </c>
      <c r="G168" s="231" t="s">
        <v>203</v>
      </c>
      <c r="H168" s="232">
        <v>178</v>
      </c>
      <c r="I168" s="233"/>
      <c r="J168" s="234">
        <f>ROUND(I168*H168,2)</f>
        <v>0</v>
      </c>
      <c r="K168" s="230" t="s">
        <v>187</v>
      </c>
      <c r="L168" s="45"/>
      <c r="M168" s="235" t="s">
        <v>1</v>
      </c>
      <c r="N168" s="236" t="s">
        <v>41</v>
      </c>
      <c r="O168" s="92"/>
      <c r="P168" s="237">
        <f>O168*H168</f>
        <v>0</v>
      </c>
      <c r="Q168" s="237">
        <v>0.00056</v>
      </c>
      <c r="R168" s="237">
        <f>Q168*H168</f>
        <v>0.09967999999999999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188</v>
      </c>
      <c r="AT168" s="239" t="s">
        <v>183</v>
      </c>
      <c r="AU168" s="239" t="s">
        <v>84</v>
      </c>
      <c r="AY168" s="18" t="s">
        <v>181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80</v>
      </c>
      <c r="BK168" s="240">
        <f>ROUND(I168*H168,2)</f>
        <v>0</v>
      </c>
      <c r="BL168" s="18" t="s">
        <v>188</v>
      </c>
      <c r="BM168" s="239" t="s">
        <v>251</v>
      </c>
    </row>
    <row r="169" spans="1:51" s="13" customFormat="1" ht="12">
      <c r="A169" s="13"/>
      <c r="B169" s="241"/>
      <c r="C169" s="242"/>
      <c r="D169" s="243" t="s">
        <v>190</v>
      </c>
      <c r="E169" s="244" t="s">
        <v>1</v>
      </c>
      <c r="F169" s="245" t="s">
        <v>252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190</v>
      </c>
      <c r="AU169" s="251" t="s">
        <v>84</v>
      </c>
      <c r="AV169" s="13" t="s">
        <v>80</v>
      </c>
      <c r="AW169" s="13" t="s">
        <v>32</v>
      </c>
      <c r="AX169" s="13" t="s">
        <v>76</v>
      </c>
      <c r="AY169" s="251" t="s">
        <v>181</v>
      </c>
    </row>
    <row r="170" spans="1:51" s="14" customFormat="1" ht="12">
      <c r="A170" s="14"/>
      <c r="B170" s="252"/>
      <c r="C170" s="253"/>
      <c r="D170" s="243" t="s">
        <v>190</v>
      </c>
      <c r="E170" s="254" t="s">
        <v>1</v>
      </c>
      <c r="F170" s="255" t="s">
        <v>253</v>
      </c>
      <c r="G170" s="253"/>
      <c r="H170" s="256">
        <v>178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190</v>
      </c>
      <c r="AU170" s="262" t="s">
        <v>84</v>
      </c>
      <c r="AV170" s="14" t="s">
        <v>84</v>
      </c>
      <c r="AW170" s="14" t="s">
        <v>32</v>
      </c>
      <c r="AX170" s="14" t="s">
        <v>80</v>
      </c>
      <c r="AY170" s="262" t="s">
        <v>181</v>
      </c>
    </row>
    <row r="171" spans="1:65" s="2" customFormat="1" ht="21.75" customHeight="1">
      <c r="A171" s="39"/>
      <c r="B171" s="40"/>
      <c r="C171" s="228" t="s">
        <v>254</v>
      </c>
      <c r="D171" s="228" t="s">
        <v>183</v>
      </c>
      <c r="E171" s="229" t="s">
        <v>255</v>
      </c>
      <c r="F171" s="230" t="s">
        <v>256</v>
      </c>
      <c r="G171" s="231" t="s">
        <v>203</v>
      </c>
      <c r="H171" s="232">
        <v>178</v>
      </c>
      <c r="I171" s="233"/>
      <c r="J171" s="234">
        <f>ROUND(I171*H171,2)</f>
        <v>0</v>
      </c>
      <c r="K171" s="230" t="s">
        <v>187</v>
      </c>
      <c r="L171" s="45"/>
      <c r="M171" s="235" t="s">
        <v>1</v>
      </c>
      <c r="N171" s="236" t="s">
        <v>41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188</v>
      </c>
      <c r="AT171" s="239" t="s">
        <v>183</v>
      </c>
      <c r="AU171" s="239" t="s">
        <v>84</v>
      </c>
      <c r="AY171" s="18" t="s">
        <v>181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80</v>
      </c>
      <c r="BK171" s="240">
        <f>ROUND(I171*H171,2)</f>
        <v>0</v>
      </c>
      <c r="BL171" s="18" t="s">
        <v>188</v>
      </c>
      <c r="BM171" s="239" t="s">
        <v>257</v>
      </c>
    </row>
    <row r="172" spans="1:51" s="13" customFormat="1" ht="12">
      <c r="A172" s="13"/>
      <c r="B172" s="241"/>
      <c r="C172" s="242"/>
      <c r="D172" s="243" t="s">
        <v>190</v>
      </c>
      <c r="E172" s="244" t="s">
        <v>1</v>
      </c>
      <c r="F172" s="245" t="s">
        <v>252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190</v>
      </c>
      <c r="AU172" s="251" t="s">
        <v>84</v>
      </c>
      <c r="AV172" s="13" t="s">
        <v>80</v>
      </c>
      <c r="AW172" s="13" t="s">
        <v>32</v>
      </c>
      <c r="AX172" s="13" t="s">
        <v>76</v>
      </c>
      <c r="AY172" s="251" t="s">
        <v>181</v>
      </c>
    </row>
    <row r="173" spans="1:51" s="14" customFormat="1" ht="12">
      <c r="A173" s="14"/>
      <c r="B173" s="252"/>
      <c r="C173" s="253"/>
      <c r="D173" s="243" t="s">
        <v>190</v>
      </c>
      <c r="E173" s="254" t="s">
        <v>1</v>
      </c>
      <c r="F173" s="255" t="s">
        <v>253</v>
      </c>
      <c r="G173" s="253"/>
      <c r="H173" s="256">
        <v>178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190</v>
      </c>
      <c r="AU173" s="262" t="s">
        <v>84</v>
      </c>
      <c r="AV173" s="14" t="s">
        <v>84</v>
      </c>
      <c r="AW173" s="14" t="s">
        <v>32</v>
      </c>
      <c r="AX173" s="14" t="s">
        <v>80</v>
      </c>
      <c r="AY173" s="262" t="s">
        <v>181</v>
      </c>
    </row>
    <row r="174" spans="1:65" s="2" customFormat="1" ht="24.15" customHeight="1">
      <c r="A174" s="39"/>
      <c r="B174" s="40"/>
      <c r="C174" s="228" t="s">
        <v>8</v>
      </c>
      <c r="D174" s="228" t="s">
        <v>183</v>
      </c>
      <c r="E174" s="229" t="s">
        <v>258</v>
      </c>
      <c r="F174" s="230" t="s">
        <v>259</v>
      </c>
      <c r="G174" s="231" t="s">
        <v>203</v>
      </c>
      <c r="H174" s="232">
        <v>60</v>
      </c>
      <c r="I174" s="233"/>
      <c r="J174" s="234">
        <f>ROUND(I174*H174,2)</f>
        <v>0</v>
      </c>
      <c r="K174" s="230" t="s">
        <v>187</v>
      </c>
      <c r="L174" s="45"/>
      <c r="M174" s="235" t="s">
        <v>1</v>
      </c>
      <c r="N174" s="236" t="s">
        <v>41</v>
      </c>
      <c r="O174" s="92"/>
      <c r="P174" s="237">
        <f>O174*H174</f>
        <v>0</v>
      </c>
      <c r="Q174" s="237">
        <v>0.00015</v>
      </c>
      <c r="R174" s="237">
        <f>Q174*H174</f>
        <v>0.009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188</v>
      </c>
      <c r="AT174" s="239" t="s">
        <v>183</v>
      </c>
      <c r="AU174" s="239" t="s">
        <v>84</v>
      </c>
      <c r="AY174" s="18" t="s">
        <v>181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80</v>
      </c>
      <c r="BK174" s="240">
        <f>ROUND(I174*H174,2)</f>
        <v>0</v>
      </c>
      <c r="BL174" s="18" t="s">
        <v>188</v>
      </c>
      <c r="BM174" s="239" t="s">
        <v>260</v>
      </c>
    </row>
    <row r="175" spans="1:51" s="13" customFormat="1" ht="12">
      <c r="A175" s="13"/>
      <c r="B175" s="241"/>
      <c r="C175" s="242"/>
      <c r="D175" s="243" t="s">
        <v>190</v>
      </c>
      <c r="E175" s="244" t="s">
        <v>1</v>
      </c>
      <c r="F175" s="245" t="s">
        <v>191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190</v>
      </c>
      <c r="AU175" s="251" t="s">
        <v>84</v>
      </c>
      <c r="AV175" s="13" t="s">
        <v>80</v>
      </c>
      <c r="AW175" s="13" t="s">
        <v>32</v>
      </c>
      <c r="AX175" s="13" t="s">
        <v>76</v>
      </c>
      <c r="AY175" s="251" t="s">
        <v>181</v>
      </c>
    </row>
    <row r="176" spans="1:51" s="14" customFormat="1" ht="12">
      <c r="A176" s="14"/>
      <c r="B176" s="252"/>
      <c r="C176" s="253"/>
      <c r="D176" s="243" t="s">
        <v>190</v>
      </c>
      <c r="E176" s="254" t="s">
        <v>1</v>
      </c>
      <c r="F176" s="255" t="s">
        <v>261</v>
      </c>
      <c r="G176" s="253"/>
      <c r="H176" s="256">
        <v>60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190</v>
      </c>
      <c r="AU176" s="262" t="s">
        <v>84</v>
      </c>
      <c r="AV176" s="14" t="s">
        <v>84</v>
      </c>
      <c r="AW176" s="14" t="s">
        <v>32</v>
      </c>
      <c r="AX176" s="14" t="s">
        <v>80</v>
      </c>
      <c r="AY176" s="262" t="s">
        <v>181</v>
      </c>
    </row>
    <row r="177" spans="1:65" s="2" customFormat="1" ht="24.15" customHeight="1">
      <c r="A177" s="39"/>
      <c r="B177" s="40"/>
      <c r="C177" s="228" t="s">
        <v>262</v>
      </c>
      <c r="D177" s="228" t="s">
        <v>183</v>
      </c>
      <c r="E177" s="229" t="s">
        <v>263</v>
      </c>
      <c r="F177" s="230" t="s">
        <v>264</v>
      </c>
      <c r="G177" s="231" t="s">
        <v>203</v>
      </c>
      <c r="H177" s="232">
        <v>60</v>
      </c>
      <c r="I177" s="233"/>
      <c r="J177" s="234">
        <f>ROUND(I177*H177,2)</f>
        <v>0</v>
      </c>
      <c r="K177" s="230" t="s">
        <v>187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188</v>
      </c>
      <c r="AT177" s="239" t="s">
        <v>183</v>
      </c>
      <c r="AU177" s="239" t="s">
        <v>84</v>
      </c>
      <c r="AY177" s="18" t="s">
        <v>181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80</v>
      </c>
      <c r="BK177" s="240">
        <f>ROUND(I177*H177,2)</f>
        <v>0</v>
      </c>
      <c r="BL177" s="18" t="s">
        <v>188</v>
      </c>
      <c r="BM177" s="239" t="s">
        <v>265</v>
      </c>
    </row>
    <row r="178" spans="1:51" s="13" customFormat="1" ht="12">
      <c r="A178" s="13"/>
      <c r="B178" s="241"/>
      <c r="C178" s="242"/>
      <c r="D178" s="243" t="s">
        <v>190</v>
      </c>
      <c r="E178" s="244" t="s">
        <v>1</v>
      </c>
      <c r="F178" s="245" t="s">
        <v>191</v>
      </c>
      <c r="G178" s="242"/>
      <c r="H178" s="244" t="s">
        <v>1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190</v>
      </c>
      <c r="AU178" s="251" t="s">
        <v>84</v>
      </c>
      <c r="AV178" s="13" t="s">
        <v>80</v>
      </c>
      <c r="AW178" s="13" t="s">
        <v>32</v>
      </c>
      <c r="AX178" s="13" t="s">
        <v>76</v>
      </c>
      <c r="AY178" s="251" t="s">
        <v>181</v>
      </c>
    </row>
    <row r="179" spans="1:51" s="14" customFormat="1" ht="12">
      <c r="A179" s="14"/>
      <c r="B179" s="252"/>
      <c r="C179" s="253"/>
      <c r="D179" s="243" t="s">
        <v>190</v>
      </c>
      <c r="E179" s="254" t="s">
        <v>1</v>
      </c>
      <c r="F179" s="255" t="s">
        <v>261</v>
      </c>
      <c r="G179" s="253"/>
      <c r="H179" s="256">
        <v>60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190</v>
      </c>
      <c r="AU179" s="262" t="s">
        <v>84</v>
      </c>
      <c r="AV179" s="14" t="s">
        <v>84</v>
      </c>
      <c r="AW179" s="14" t="s">
        <v>32</v>
      </c>
      <c r="AX179" s="14" t="s">
        <v>80</v>
      </c>
      <c r="AY179" s="262" t="s">
        <v>181</v>
      </c>
    </row>
    <row r="180" spans="1:65" s="2" customFormat="1" ht="24.15" customHeight="1">
      <c r="A180" s="39"/>
      <c r="B180" s="40"/>
      <c r="C180" s="228" t="s">
        <v>266</v>
      </c>
      <c r="D180" s="228" t="s">
        <v>183</v>
      </c>
      <c r="E180" s="229" t="s">
        <v>267</v>
      </c>
      <c r="F180" s="230" t="s">
        <v>268</v>
      </c>
      <c r="G180" s="231" t="s">
        <v>203</v>
      </c>
      <c r="H180" s="232">
        <v>1.7</v>
      </c>
      <c r="I180" s="233"/>
      <c r="J180" s="234">
        <f>ROUND(I180*H180,2)</f>
        <v>0</v>
      </c>
      <c r="K180" s="230" t="s">
        <v>187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0.00047</v>
      </c>
      <c r="R180" s="237">
        <f>Q180*H180</f>
        <v>0.0007989999999999999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188</v>
      </c>
      <c r="AT180" s="239" t="s">
        <v>183</v>
      </c>
      <c r="AU180" s="239" t="s">
        <v>84</v>
      </c>
      <c r="AY180" s="18" t="s">
        <v>181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80</v>
      </c>
      <c r="BK180" s="240">
        <f>ROUND(I180*H180,2)</f>
        <v>0</v>
      </c>
      <c r="BL180" s="18" t="s">
        <v>188</v>
      </c>
      <c r="BM180" s="239" t="s">
        <v>269</v>
      </c>
    </row>
    <row r="181" spans="1:51" s="13" customFormat="1" ht="12">
      <c r="A181" s="13"/>
      <c r="B181" s="241"/>
      <c r="C181" s="242"/>
      <c r="D181" s="243" t="s">
        <v>190</v>
      </c>
      <c r="E181" s="244" t="s">
        <v>1</v>
      </c>
      <c r="F181" s="245" t="s">
        <v>191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190</v>
      </c>
      <c r="AU181" s="251" t="s">
        <v>84</v>
      </c>
      <c r="AV181" s="13" t="s">
        <v>80</v>
      </c>
      <c r="AW181" s="13" t="s">
        <v>32</v>
      </c>
      <c r="AX181" s="13" t="s">
        <v>76</v>
      </c>
      <c r="AY181" s="251" t="s">
        <v>181</v>
      </c>
    </row>
    <row r="182" spans="1:51" s="14" customFormat="1" ht="12">
      <c r="A182" s="14"/>
      <c r="B182" s="252"/>
      <c r="C182" s="253"/>
      <c r="D182" s="243" t="s">
        <v>190</v>
      </c>
      <c r="E182" s="254" t="s">
        <v>1</v>
      </c>
      <c r="F182" s="255" t="s">
        <v>270</v>
      </c>
      <c r="G182" s="253"/>
      <c r="H182" s="256">
        <v>1.7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190</v>
      </c>
      <c r="AU182" s="262" t="s">
        <v>84</v>
      </c>
      <c r="AV182" s="14" t="s">
        <v>84</v>
      </c>
      <c r="AW182" s="14" t="s">
        <v>32</v>
      </c>
      <c r="AX182" s="14" t="s">
        <v>80</v>
      </c>
      <c r="AY182" s="262" t="s">
        <v>181</v>
      </c>
    </row>
    <row r="183" spans="1:65" s="2" customFormat="1" ht="24.15" customHeight="1">
      <c r="A183" s="39"/>
      <c r="B183" s="40"/>
      <c r="C183" s="228" t="s">
        <v>271</v>
      </c>
      <c r="D183" s="228" t="s">
        <v>183</v>
      </c>
      <c r="E183" s="229" t="s">
        <v>272</v>
      </c>
      <c r="F183" s="230" t="s">
        <v>273</v>
      </c>
      <c r="G183" s="231" t="s">
        <v>203</v>
      </c>
      <c r="H183" s="232">
        <v>1.7</v>
      </c>
      <c r="I183" s="233"/>
      <c r="J183" s="234">
        <f>ROUND(I183*H183,2)</f>
        <v>0</v>
      </c>
      <c r="K183" s="230" t="s">
        <v>187</v>
      </c>
      <c r="L183" s="45"/>
      <c r="M183" s="235" t="s">
        <v>1</v>
      </c>
      <c r="N183" s="236" t="s">
        <v>41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188</v>
      </c>
      <c r="AT183" s="239" t="s">
        <v>183</v>
      </c>
      <c r="AU183" s="239" t="s">
        <v>84</v>
      </c>
      <c r="AY183" s="18" t="s">
        <v>181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80</v>
      </c>
      <c r="BK183" s="240">
        <f>ROUND(I183*H183,2)</f>
        <v>0</v>
      </c>
      <c r="BL183" s="18" t="s">
        <v>188</v>
      </c>
      <c r="BM183" s="239" t="s">
        <v>274</v>
      </c>
    </row>
    <row r="184" spans="1:51" s="13" customFormat="1" ht="12">
      <c r="A184" s="13"/>
      <c r="B184" s="241"/>
      <c r="C184" s="242"/>
      <c r="D184" s="243" t="s">
        <v>190</v>
      </c>
      <c r="E184" s="244" t="s">
        <v>1</v>
      </c>
      <c r="F184" s="245" t="s">
        <v>191</v>
      </c>
      <c r="G184" s="242"/>
      <c r="H184" s="244" t="s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190</v>
      </c>
      <c r="AU184" s="251" t="s">
        <v>84</v>
      </c>
      <c r="AV184" s="13" t="s">
        <v>80</v>
      </c>
      <c r="AW184" s="13" t="s">
        <v>32</v>
      </c>
      <c r="AX184" s="13" t="s">
        <v>76</v>
      </c>
      <c r="AY184" s="251" t="s">
        <v>181</v>
      </c>
    </row>
    <row r="185" spans="1:51" s="14" customFormat="1" ht="12">
      <c r="A185" s="14"/>
      <c r="B185" s="252"/>
      <c r="C185" s="253"/>
      <c r="D185" s="243" t="s">
        <v>190</v>
      </c>
      <c r="E185" s="254" t="s">
        <v>1</v>
      </c>
      <c r="F185" s="255" t="s">
        <v>270</v>
      </c>
      <c r="G185" s="253"/>
      <c r="H185" s="256">
        <v>1.7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190</v>
      </c>
      <c r="AU185" s="262" t="s">
        <v>84</v>
      </c>
      <c r="AV185" s="14" t="s">
        <v>84</v>
      </c>
      <c r="AW185" s="14" t="s">
        <v>32</v>
      </c>
      <c r="AX185" s="14" t="s">
        <v>80</v>
      </c>
      <c r="AY185" s="262" t="s">
        <v>181</v>
      </c>
    </row>
    <row r="186" spans="1:65" s="2" customFormat="1" ht="33" customHeight="1">
      <c r="A186" s="39"/>
      <c r="B186" s="40"/>
      <c r="C186" s="228" t="s">
        <v>275</v>
      </c>
      <c r="D186" s="228" t="s">
        <v>183</v>
      </c>
      <c r="E186" s="229" t="s">
        <v>276</v>
      </c>
      <c r="F186" s="230" t="s">
        <v>277</v>
      </c>
      <c r="G186" s="231" t="s">
        <v>245</v>
      </c>
      <c r="H186" s="232">
        <v>58.7</v>
      </c>
      <c r="I186" s="233"/>
      <c r="J186" s="234">
        <f>ROUND(I186*H186,2)</f>
        <v>0</v>
      </c>
      <c r="K186" s="230" t="s">
        <v>187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188</v>
      </c>
      <c r="AT186" s="239" t="s">
        <v>183</v>
      </c>
      <c r="AU186" s="239" t="s">
        <v>84</v>
      </c>
      <c r="AY186" s="18" t="s">
        <v>181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80</v>
      </c>
      <c r="BK186" s="240">
        <f>ROUND(I186*H186,2)</f>
        <v>0</v>
      </c>
      <c r="BL186" s="18" t="s">
        <v>188</v>
      </c>
      <c r="BM186" s="239" t="s">
        <v>278</v>
      </c>
    </row>
    <row r="187" spans="1:51" s="13" customFormat="1" ht="12">
      <c r="A187" s="13"/>
      <c r="B187" s="241"/>
      <c r="C187" s="242"/>
      <c r="D187" s="243" t="s">
        <v>190</v>
      </c>
      <c r="E187" s="244" t="s">
        <v>1</v>
      </c>
      <c r="F187" s="245" t="s">
        <v>191</v>
      </c>
      <c r="G187" s="242"/>
      <c r="H187" s="244" t="s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190</v>
      </c>
      <c r="AU187" s="251" t="s">
        <v>84</v>
      </c>
      <c r="AV187" s="13" t="s">
        <v>80</v>
      </c>
      <c r="AW187" s="13" t="s">
        <v>32</v>
      </c>
      <c r="AX187" s="13" t="s">
        <v>76</v>
      </c>
      <c r="AY187" s="251" t="s">
        <v>181</v>
      </c>
    </row>
    <row r="188" spans="1:51" s="13" customFormat="1" ht="12">
      <c r="A188" s="13"/>
      <c r="B188" s="241"/>
      <c r="C188" s="242"/>
      <c r="D188" s="243" t="s">
        <v>190</v>
      </c>
      <c r="E188" s="244" t="s">
        <v>1</v>
      </c>
      <c r="F188" s="245" t="s">
        <v>279</v>
      </c>
      <c r="G188" s="242"/>
      <c r="H188" s="244" t="s">
        <v>1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190</v>
      </c>
      <c r="AU188" s="251" t="s">
        <v>84</v>
      </c>
      <c r="AV188" s="13" t="s">
        <v>80</v>
      </c>
      <c r="AW188" s="13" t="s">
        <v>32</v>
      </c>
      <c r="AX188" s="13" t="s">
        <v>76</v>
      </c>
      <c r="AY188" s="251" t="s">
        <v>181</v>
      </c>
    </row>
    <row r="189" spans="1:51" s="14" customFormat="1" ht="12">
      <c r="A189" s="14"/>
      <c r="B189" s="252"/>
      <c r="C189" s="253"/>
      <c r="D189" s="243" t="s">
        <v>190</v>
      </c>
      <c r="E189" s="254" t="s">
        <v>1</v>
      </c>
      <c r="F189" s="255" t="s">
        <v>280</v>
      </c>
      <c r="G189" s="253"/>
      <c r="H189" s="256">
        <v>197.32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190</v>
      </c>
      <c r="AU189" s="262" t="s">
        <v>84</v>
      </c>
      <c r="AV189" s="14" t="s">
        <v>84</v>
      </c>
      <c r="AW189" s="14" t="s">
        <v>32</v>
      </c>
      <c r="AX189" s="14" t="s">
        <v>76</v>
      </c>
      <c r="AY189" s="262" t="s">
        <v>181</v>
      </c>
    </row>
    <row r="190" spans="1:51" s="14" customFormat="1" ht="12">
      <c r="A190" s="14"/>
      <c r="B190" s="252"/>
      <c r="C190" s="253"/>
      <c r="D190" s="243" t="s">
        <v>190</v>
      </c>
      <c r="E190" s="254" t="s">
        <v>1</v>
      </c>
      <c r="F190" s="255" t="s">
        <v>281</v>
      </c>
      <c r="G190" s="253"/>
      <c r="H190" s="256">
        <v>11.016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190</v>
      </c>
      <c r="AU190" s="262" t="s">
        <v>84</v>
      </c>
      <c r="AV190" s="14" t="s">
        <v>84</v>
      </c>
      <c r="AW190" s="14" t="s">
        <v>32</v>
      </c>
      <c r="AX190" s="14" t="s">
        <v>76</v>
      </c>
      <c r="AY190" s="262" t="s">
        <v>181</v>
      </c>
    </row>
    <row r="191" spans="1:51" s="14" customFormat="1" ht="12">
      <c r="A191" s="14"/>
      <c r="B191" s="252"/>
      <c r="C191" s="253"/>
      <c r="D191" s="243" t="s">
        <v>190</v>
      </c>
      <c r="E191" s="254" t="s">
        <v>1</v>
      </c>
      <c r="F191" s="255" t="s">
        <v>282</v>
      </c>
      <c r="G191" s="253"/>
      <c r="H191" s="256">
        <v>35.604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190</v>
      </c>
      <c r="AU191" s="262" t="s">
        <v>84</v>
      </c>
      <c r="AV191" s="14" t="s">
        <v>84</v>
      </c>
      <c r="AW191" s="14" t="s">
        <v>32</v>
      </c>
      <c r="AX191" s="14" t="s">
        <v>76</v>
      </c>
      <c r="AY191" s="262" t="s">
        <v>181</v>
      </c>
    </row>
    <row r="192" spans="1:51" s="14" customFormat="1" ht="12">
      <c r="A192" s="14"/>
      <c r="B192" s="252"/>
      <c r="C192" s="253"/>
      <c r="D192" s="243" t="s">
        <v>190</v>
      </c>
      <c r="E192" s="254" t="s">
        <v>1</v>
      </c>
      <c r="F192" s="255" t="s">
        <v>283</v>
      </c>
      <c r="G192" s="253"/>
      <c r="H192" s="256">
        <v>13.6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190</v>
      </c>
      <c r="AU192" s="262" t="s">
        <v>84</v>
      </c>
      <c r="AV192" s="14" t="s">
        <v>84</v>
      </c>
      <c r="AW192" s="14" t="s">
        <v>32</v>
      </c>
      <c r="AX192" s="14" t="s">
        <v>76</v>
      </c>
      <c r="AY192" s="262" t="s">
        <v>181</v>
      </c>
    </row>
    <row r="193" spans="1:51" s="14" customFormat="1" ht="12">
      <c r="A193" s="14"/>
      <c r="B193" s="252"/>
      <c r="C193" s="253"/>
      <c r="D193" s="243" t="s">
        <v>190</v>
      </c>
      <c r="E193" s="254" t="s">
        <v>1</v>
      </c>
      <c r="F193" s="255" t="s">
        <v>284</v>
      </c>
      <c r="G193" s="253"/>
      <c r="H193" s="256">
        <v>-60.568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190</v>
      </c>
      <c r="AU193" s="262" t="s">
        <v>84</v>
      </c>
      <c r="AV193" s="14" t="s">
        <v>84</v>
      </c>
      <c r="AW193" s="14" t="s">
        <v>32</v>
      </c>
      <c r="AX193" s="14" t="s">
        <v>76</v>
      </c>
      <c r="AY193" s="262" t="s">
        <v>181</v>
      </c>
    </row>
    <row r="194" spans="1:51" s="14" customFormat="1" ht="12">
      <c r="A194" s="14"/>
      <c r="B194" s="252"/>
      <c r="C194" s="253"/>
      <c r="D194" s="243" t="s">
        <v>190</v>
      </c>
      <c r="E194" s="254" t="s">
        <v>1</v>
      </c>
      <c r="F194" s="255" t="s">
        <v>285</v>
      </c>
      <c r="G194" s="253"/>
      <c r="H194" s="256">
        <v>-1.304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190</v>
      </c>
      <c r="AU194" s="262" t="s">
        <v>84</v>
      </c>
      <c r="AV194" s="14" t="s">
        <v>84</v>
      </c>
      <c r="AW194" s="14" t="s">
        <v>32</v>
      </c>
      <c r="AX194" s="14" t="s">
        <v>76</v>
      </c>
      <c r="AY194" s="262" t="s">
        <v>181</v>
      </c>
    </row>
    <row r="195" spans="1:51" s="15" customFormat="1" ht="12">
      <c r="A195" s="15"/>
      <c r="B195" s="263"/>
      <c r="C195" s="264"/>
      <c r="D195" s="243" t="s">
        <v>190</v>
      </c>
      <c r="E195" s="265" t="s">
        <v>123</v>
      </c>
      <c r="F195" s="266" t="s">
        <v>142</v>
      </c>
      <c r="G195" s="264"/>
      <c r="H195" s="267">
        <v>195.668</v>
      </c>
      <c r="I195" s="268"/>
      <c r="J195" s="264"/>
      <c r="K195" s="264"/>
      <c r="L195" s="269"/>
      <c r="M195" s="270"/>
      <c r="N195" s="271"/>
      <c r="O195" s="271"/>
      <c r="P195" s="271"/>
      <c r="Q195" s="271"/>
      <c r="R195" s="271"/>
      <c r="S195" s="271"/>
      <c r="T195" s="27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3" t="s">
        <v>190</v>
      </c>
      <c r="AU195" s="273" t="s">
        <v>84</v>
      </c>
      <c r="AV195" s="15" t="s">
        <v>188</v>
      </c>
      <c r="AW195" s="15" t="s">
        <v>32</v>
      </c>
      <c r="AX195" s="15" t="s">
        <v>76</v>
      </c>
      <c r="AY195" s="273" t="s">
        <v>181</v>
      </c>
    </row>
    <row r="196" spans="1:51" s="14" customFormat="1" ht="12">
      <c r="A196" s="14"/>
      <c r="B196" s="252"/>
      <c r="C196" s="253"/>
      <c r="D196" s="243" t="s">
        <v>190</v>
      </c>
      <c r="E196" s="254" t="s">
        <v>1</v>
      </c>
      <c r="F196" s="255" t="s">
        <v>286</v>
      </c>
      <c r="G196" s="253"/>
      <c r="H196" s="256">
        <v>58.7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190</v>
      </c>
      <c r="AU196" s="262" t="s">
        <v>84</v>
      </c>
      <c r="AV196" s="14" t="s">
        <v>84</v>
      </c>
      <c r="AW196" s="14" t="s">
        <v>32</v>
      </c>
      <c r="AX196" s="14" t="s">
        <v>80</v>
      </c>
      <c r="AY196" s="262" t="s">
        <v>181</v>
      </c>
    </row>
    <row r="197" spans="1:65" s="2" customFormat="1" ht="33" customHeight="1">
      <c r="A197" s="39"/>
      <c r="B197" s="40"/>
      <c r="C197" s="228" t="s">
        <v>287</v>
      </c>
      <c r="D197" s="228" t="s">
        <v>183</v>
      </c>
      <c r="E197" s="229" t="s">
        <v>288</v>
      </c>
      <c r="F197" s="230" t="s">
        <v>289</v>
      </c>
      <c r="G197" s="231" t="s">
        <v>245</v>
      </c>
      <c r="H197" s="232">
        <v>136.968</v>
      </c>
      <c r="I197" s="233"/>
      <c r="J197" s="234">
        <f>ROUND(I197*H197,2)</f>
        <v>0</v>
      </c>
      <c r="K197" s="230" t="s">
        <v>187</v>
      </c>
      <c r="L197" s="45"/>
      <c r="M197" s="235" t="s">
        <v>1</v>
      </c>
      <c r="N197" s="236" t="s">
        <v>41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188</v>
      </c>
      <c r="AT197" s="239" t="s">
        <v>183</v>
      </c>
      <c r="AU197" s="239" t="s">
        <v>84</v>
      </c>
      <c r="AY197" s="18" t="s">
        <v>181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80</v>
      </c>
      <c r="BK197" s="240">
        <f>ROUND(I197*H197,2)</f>
        <v>0</v>
      </c>
      <c r="BL197" s="18" t="s">
        <v>188</v>
      </c>
      <c r="BM197" s="239" t="s">
        <v>290</v>
      </c>
    </row>
    <row r="198" spans="1:51" s="14" customFormat="1" ht="12">
      <c r="A198" s="14"/>
      <c r="B198" s="252"/>
      <c r="C198" s="253"/>
      <c r="D198" s="243" t="s">
        <v>190</v>
      </c>
      <c r="E198" s="254" t="s">
        <v>1</v>
      </c>
      <c r="F198" s="255" t="s">
        <v>291</v>
      </c>
      <c r="G198" s="253"/>
      <c r="H198" s="256">
        <v>136.968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190</v>
      </c>
      <c r="AU198" s="262" t="s">
        <v>84</v>
      </c>
      <c r="AV198" s="14" t="s">
        <v>84</v>
      </c>
      <c r="AW198" s="14" t="s">
        <v>32</v>
      </c>
      <c r="AX198" s="14" t="s">
        <v>80</v>
      </c>
      <c r="AY198" s="262" t="s">
        <v>181</v>
      </c>
    </row>
    <row r="199" spans="1:65" s="2" customFormat="1" ht="21.75" customHeight="1">
      <c r="A199" s="39"/>
      <c r="B199" s="40"/>
      <c r="C199" s="228" t="s">
        <v>7</v>
      </c>
      <c r="D199" s="228" t="s">
        <v>183</v>
      </c>
      <c r="E199" s="229" t="s">
        <v>292</v>
      </c>
      <c r="F199" s="230" t="s">
        <v>293</v>
      </c>
      <c r="G199" s="231" t="s">
        <v>186</v>
      </c>
      <c r="H199" s="232">
        <v>169.424</v>
      </c>
      <c r="I199" s="233"/>
      <c r="J199" s="234">
        <f>ROUND(I199*H199,2)</f>
        <v>0</v>
      </c>
      <c r="K199" s="230" t="s">
        <v>187</v>
      </c>
      <c r="L199" s="45"/>
      <c r="M199" s="235" t="s">
        <v>1</v>
      </c>
      <c r="N199" s="236" t="s">
        <v>41</v>
      </c>
      <c r="O199" s="92"/>
      <c r="P199" s="237">
        <f>O199*H199</f>
        <v>0</v>
      </c>
      <c r="Q199" s="237">
        <v>0.00084</v>
      </c>
      <c r="R199" s="237">
        <f>Q199*H199</f>
        <v>0.14231616000000002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188</v>
      </c>
      <c r="AT199" s="239" t="s">
        <v>183</v>
      </c>
      <c r="AU199" s="239" t="s">
        <v>84</v>
      </c>
      <c r="AY199" s="18" t="s">
        <v>181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80</v>
      </c>
      <c r="BK199" s="240">
        <f>ROUND(I199*H199,2)</f>
        <v>0</v>
      </c>
      <c r="BL199" s="18" t="s">
        <v>188</v>
      </c>
      <c r="BM199" s="239" t="s">
        <v>294</v>
      </c>
    </row>
    <row r="200" spans="1:51" s="13" customFormat="1" ht="12">
      <c r="A200" s="13"/>
      <c r="B200" s="241"/>
      <c r="C200" s="242"/>
      <c r="D200" s="243" t="s">
        <v>190</v>
      </c>
      <c r="E200" s="244" t="s">
        <v>1</v>
      </c>
      <c r="F200" s="245" t="s">
        <v>191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190</v>
      </c>
      <c r="AU200" s="251" t="s">
        <v>84</v>
      </c>
      <c r="AV200" s="13" t="s">
        <v>80</v>
      </c>
      <c r="AW200" s="13" t="s">
        <v>32</v>
      </c>
      <c r="AX200" s="13" t="s">
        <v>76</v>
      </c>
      <c r="AY200" s="251" t="s">
        <v>181</v>
      </c>
    </row>
    <row r="201" spans="1:51" s="14" customFormat="1" ht="12">
      <c r="A201" s="14"/>
      <c r="B201" s="252"/>
      <c r="C201" s="253"/>
      <c r="D201" s="243" t="s">
        <v>190</v>
      </c>
      <c r="E201" s="254" t="s">
        <v>1</v>
      </c>
      <c r="F201" s="255" t="s">
        <v>295</v>
      </c>
      <c r="G201" s="253"/>
      <c r="H201" s="256">
        <v>487.3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190</v>
      </c>
      <c r="AU201" s="262" t="s">
        <v>84</v>
      </c>
      <c r="AV201" s="14" t="s">
        <v>84</v>
      </c>
      <c r="AW201" s="14" t="s">
        <v>32</v>
      </c>
      <c r="AX201" s="14" t="s">
        <v>76</v>
      </c>
      <c r="AY201" s="262" t="s">
        <v>181</v>
      </c>
    </row>
    <row r="202" spans="1:51" s="14" customFormat="1" ht="12">
      <c r="A202" s="14"/>
      <c r="B202" s="252"/>
      <c r="C202" s="253"/>
      <c r="D202" s="243" t="s">
        <v>190</v>
      </c>
      <c r="E202" s="254" t="s">
        <v>1</v>
      </c>
      <c r="F202" s="255" t="s">
        <v>296</v>
      </c>
      <c r="G202" s="253"/>
      <c r="H202" s="256">
        <v>27.2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190</v>
      </c>
      <c r="AU202" s="262" t="s">
        <v>84</v>
      </c>
      <c r="AV202" s="14" t="s">
        <v>84</v>
      </c>
      <c r="AW202" s="14" t="s">
        <v>32</v>
      </c>
      <c r="AX202" s="14" t="s">
        <v>76</v>
      </c>
      <c r="AY202" s="262" t="s">
        <v>181</v>
      </c>
    </row>
    <row r="203" spans="1:51" s="14" customFormat="1" ht="12">
      <c r="A203" s="14"/>
      <c r="B203" s="252"/>
      <c r="C203" s="253"/>
      <c r="D203" s="243" t="s">
        <v>190</v>
      </c>
      <c r="E203" s="254" t="s">
        <v>1</v>
      </c>
      <c r="F203" s="255" t="s">
        <v>297</v>
      </c>
      <c r="G203" s="253"/>
      <c r="H203" s="256">
        <v>23.046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190</v>
      </c>
      <c r="AU203" s="262" t="s">
        <v>84</v>
      </c>
      <c r="AV203" s="14" t="s">
        <v>84</v>
      </c>
      <c r="AW203" s="14" t="s">
        <v>32</v>
      </c>
      <c r="AX203" s="14" t="s">
        <v>76</v>
      </c>
      <c r="AY203" s="262" t="s">
        <v>181</v>
      </c>
    </row>
    <row r="204" spans="1:51" s="14" customFormat="1" ht="12">
      <c r="A204" s="14"/>
      <c r="B204" s="252"/>
      <c r="C204" s="253"/>
      <c r="D204" s="243" t="s">
        <v>190</v>
      </c>
      <c r="E204" s="254" t="s">
        <v>1</v>
      </c>
      <c r="F204" s="255" t="s">
        <v>298</v>
      </c>
      <c r="G204" s="253"/>
      <c r="H204" s="256">
        <v>27.2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190</v>
      </c>
      <c r="AU204" s="262" t="s">
        <v>84</v>
      </c>
      <c r="AV204" s="14" t="s">
        <v>84</v>
      </c>
      <c r="AW204" s="14" t="s">
        <v>32</v>
      </c>
      <c r="AX204" s="14" t="s">
        <v>76</v>
      </c>
      <c r="AY204" s="262" t="s">
        <v>181</v>
      </c>
    </row>
    <row r="205" spans="1:51" s="15" customFormat="1" ht="12">
      <c r="A205" s="15"/>
      <c r="B205" s="263"/>
      <c r="C205" s="264"/>
      <c r="D205" s="243" t="s">
        <v>190</v>
      </c>
      <c r="E205" s="265" t="s">
        <v>114</v>
      </c>
      <c r="F205" s="266" t="s">
        <v>142</v>
      </c>
      <c r="G205" s="264"/>
      <c r="H205" s="267">
        <v>564.746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3" t="s">
        <v>190</v>
      </c>
      <c r="AU205" s="273" t="s">
        <v>84</v>
      </c>
      <c r="AV205" s="15" t="s">
        <v>188</v>
      </c>
      <c r="AW205" s="15" t="s">
        <v>32</v>
      </c>
      <c r="AX205" s="15" t="s">
        <v>76</v>
      </c>
      <c r="AY205" s="273" t="s">
        <v>181</v>
      </c>
    </row>
    <row r="206" spans="1:51" s="14" customFormat="1" ht="12">
      <c r="A206" s="14"/>
      <c r="B206" s="252"/>
      <c r="C206" s="253"/>
      <c r="D206" s="243" t="s">
        <v>190</v>
      </c>
      <c r="E206" s="254" t="s">
        <v>1</v>
      </c>
      <c r="F206" s="255" t="s">
        <v>299</v>
      </c>
      <c r="G206" s="253"/>
      <c r="H206" s="256">
        <v>169.424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190</v>
      </c>
      <c r="AU206" s="262" t="s">
        <v>84</v>
      </c>
      <c r="AV206" s="14" t="s">
        <v>84</v>
      </c>
      <c r="AW206" s="14" t="s">
        <v>32</v>
      </c>
      <c r="AX206" s="14" t="s">
        <v>80</v>
      </c>
      <c r="AY206" s="262" t="s">
        <v>181</v>
      </c>
    </row>
    <row r="207" spans="1:65" s="2" customFormat="1" ht="24.15" customHeight="1">
      <c r="A207" s="39"/>
      <c r="B207" s="40"/>
      <c r="C207" s="228" t="s">
        <v>300</v>
      </c>
      <c r="D207" s="228" t="s">
        <v>183</v>
      </c>
      <c r="E207" s="229" t="s">
        <v>301</v>
      </c>
      <c r="F207" s="230" t="s">
        <v>302</v>
      </c>
      <c r="G207" s="231" t="s">
        <v>186</v>
      </c>
      <c r="H207" s="232">
        <v>169.424</v>
      </c>
      <c r="I207" s="233"/>
      <c r="J207" s="234">
        <f>ROUND(I207*H207,2)</f>
        <v>0</v>
      </c>
      <c r="K207" s="230" t="s">
        <v>187</v>
      </c>
      <c r="L207" s="45"/>
      <c r="M207" s="235" t="s">
        <v>1</v>
      </c>
      <c r="N207" s="236" t="s">
        <v>41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188</v>
      </c>
      <c r="AT207" s="239" t="s">
        <v>183</v>
      </c>
      <c r="AU207" s="239" t="s">
        <v>84</v>
      </c>
      <c r="AY207" s="18" t="s">
        <v>181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80</v>
      </c>
      <c r="BK207" s="240">
        <f>ROUND(I207*H207,2)</f>
        <v>0</v>
      </c>
      <c r="BL207" s="18" t="s">
        <v>188</v>
      </c>
      <c r="BM207" s="239" t="s">
        <v>303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299</v>
      </c>
      <c r="G208" s="253"/>
      <c r="H208" s="256">
        <v>169.424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80</v>
      </c>
      <c r="AY208" s="262" t="s">
        <v>181</v>
      </c>
    </row>
    <row r="209" spans="1:65" s="2" customFormat="1" ht="37.8" customHeight="1">
      <c r="A209" s="39"/>
      <c r="B209" s="40"/>
      <c r="C209" s="228" t="s">
        <v>304</v>
      </c>
      <c r="D209" s="228" t="s">
        <v>183</v>
      </c>
      <c r="E209" s="229" t="s">
        <v>305</v>
      </c>
      <c r="F209" s="230" t="s">
        <v>306</v>
      </c>
      <c r="G209" s="231" t="s">
        <v>245</v>
      </c>
      <c r="H209" s="232">
        <v>57.136</v>
      </c>
      <c r="I209" s="233"/>
      <c r="J209" s="234">
        <f>ROUND(I209*H209,2)</f>
        <v>0</v>
      </c>
      <c r="K209" s="230" t="s">
        <v>187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188</v>
      </c>
      <c r="AT209" s="239" t="s">
        <v>183</v>
      </c>
      <c r="AU209" s="239" t="s">
        <v>84</v>
      </c>
      <c r="AY209" s="18" t="s">
        <v>181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80</v>
      </c>
      <c r="BK209" s="240">
        <f>ROUND(I209*H209,2)</f>
        <v>0</v>
      </c>
      <c r="BL209" s="18" t="s">
        <v>188</v>
      </c>
      <c r="BM209" s="239" t="s">
        <v>307</v>
      </c>
    </row>
    <row r="210" spans="1:51" s="13" customFormat="1" ht="12">
      <c r="A210" s="13"/>
      <c r="B210" s="241"/>
      <c r="C210" s="242"/>
      <c r="D210" s="243" t="s">
        <v>190</v>
      </c>
      <c r="E210" s="244" t="s">
        <v>1</v>
      </c>
      <c r="F210" s="245" t="s">
        <v>199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190</v>
      </c>
      <c r="AU210" s="251" t="s">
        <v>84</v>
      </c>
      <c r="AV210" s="13" t="s">
        <v>80</v>
      </c>
      <c r="AW210" s="13" t="s">
        <v>32</v>
      </c>
      <c r="AX210" s="13" t="s">
        <v>76</v>
      </c>
      <c r="AY210" s="251" t="s">
        <v>181</v>
      </c>
    </row>
    <row r="211" spans="1:51" s="13" customFormat="1" ht="12">
      <c r="A211" s="13"/>
      <c r="B211" s="241"/>
      <c r="C211" s="242"/>
      <c r="D211" s="243" t="s">
        <v>190</v>
      </c>
      <c r="E211" s="244" t="s">
        <v>1</v>
      </c>
      <c r="F211" s="245" t="s">
        <v>308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190</v>
      </c>
      <c r="AU211" s="251" t="s">
        <v>84</v>
      </c>
      <c r="AV211" s="13" t="s">
        <v>80</v>
      </c>
      <c r="AW211" s="13" t="s">
        <v>32</v>
      </c>
      <c r="AX211" s="13" t="s">
        <v>76</v>
      </c>
      <c r="AY211" s="251" t="s">
        <v>181</v>
      </c>
    </row>
    <row r="212" spans="1:51" s="13" customFormat="1" ht="12">
      <c r="A212" s="13"/>
      <c r="B212" s="241"/>
      <c r="C212" s="242"/>
      <c r="D212" s="243" t="s">
        <v>190</v>
      </c>
      <c r="E212" s="244" t="s">
        <v>1</v>
      </c>
      <c r="F212" s="245" t="s">
        <v>309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190</v>
      </c>
      <c r="AU212" s="251" t="s">
        <v>84</v>
      </c>
      <c r="AV212" s="13" t="s">
        <v>80</v>
      </c>
      <c r="AW212" s="13" t="s">
        <v>32</v>
      </c>
      <c r="AX212" s="13" t="s">
        <v>76</v>
      </c>
      <c r="AY212" s="251" t="s">
        <v>181</v>
      </c>
    </row>
    <row r="213" spans="1:51" s="14" customFormat="1" ht="12">
      <c r="A213" s="14"/>
      <c r="B213" s="252"/>
      <c r="C213" s="253"/>
      <c r="D213" s="243" t="s">
        <v>190</v>
      </c>
      <c r="E213" s="254" t="s">
        <v>1</v>
      </c>
      <c r="F213" s="255" t="s">
        <v>310</v>
      </c>
      <c r="G213" s="253"/>
      <c r="H213" s="256">
        <v>11.421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190</v>
      </c>
      <c r="AU213" s="262" t="s">
        <v>84</v>
      </c>
      <c r="AV213" s="14" t="s">
        <v>84</v>
      </c>
      <c r="AW213" s="14" t="s">
        <v>32</v>
      </c>
      <c r="AX213" s="14" t="s">
        <v>76</v>
      </c>
      <c r="AY213" s="262" t="s">
        <v>181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311</v>
      </c>
      <c r="G214" s="253"/>
      <c r="H214" s="256">
        <v>0.648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76</v>
      </c>
      <c r="AY214" s="262" t="s">
        <v>181</v>
      </c>
    </row>
    <row r="215" spans="1:51" s="16" customFormat="1" ht="12">
      <c r="A215" s="16"/>
      <c r="B215" s="274"/>
      <c r="C215" s="275"/>
      <c r="D215" s="243" t="s">
        <v>190</v>
      </c>
      <c r="E215" s="276" t="s">
        <v>136</v>
      </c>
      <c r="F215" s="277" t="s">
        <v>133</v>
      </c>
      <c r="G215" s="275"/>
      <c r="H215" s="278">
        <v>12.069</v>
      </c>
      <c r="I215" s="279"/>
      <c r="J215" s="275"/>
      <c r="K215" s="275"/>
      <c r="L215" s="280"/>
      <c r="M215" s="281"/>
      <c r="N215" s="282"/>
      <c r="O215" s="282"/>
      <c r="P215" s="282"/>
      <c r="Q215" s="282"/>
      <c r="R215" s="282"/>
      <c r="S215" s="282"/>
      <c r="T215" s="283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4" t="s">
        <v>190</v>
      </c>
      <c r="AU215" s="284" t="s">
        <v>84</v>
      </c>
      <c r="AV215" s="16" t="s">
        <v>100</v>
      </c>
      <c r="AW215" s="16" t="s">
        <v>32</v>
      </c>
      <c r="AX215" s="16" t="s">
        <v>76</v>
      </c>
      <c r="AY215" s="284" t="s">
        <v>181</v>
      </c>
    </row>
    <row r="216" spans="1:51" s="13" customFormat="1" ht="12">
      <c r="A216" s="13"/>
      <c r="B216" s="241"/>
      <c r="C216" s="242"/>
      <c r="D216" s="243" t="s">
        <v>190</v>
      </c>
      <c r="E216" s="244" t="s">
        <v>1</v>
      </c>
      <c r="F216" s="245" t="s">
        <v>312</v>
      </c>
      <c r="G216" s="242"/>
      <c r="H216" s="244" t="s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190</v>
      </c>
      <c r="AU216" s="251" t="s">
        <v>84</v>
      </c>
      <c r="AV216" s="13" t="s">
        <v>80</v>
      </c>
      <c r="AW216" s="13" t="s">
        <v>32</v>
      </c>
      <c r="AX216" s="13" t="s">
        <v>76</v>
      </c>
      <c r="AY216" s="251" t="s">
        <v>181</v>
      </c>
    </row>
    <row r="217" spans="1:51" s="14" customFormat="1" ht="12">
      <c r="A217" s="14"/>
      <c r="B217" s="252"/>
      <c r="C217" s="253"/>
      <c r="D217" s="243" t="s">
        <v>190</v>
      </c>
      <c r="E217" s="254" t="s">
        <v>1</v>
      </c>
      <c r="F217" s="255" t="s">
        <v>313</v>
      </c>
      <c r="G217" s="253"/>
      <c r="H217" s="256">
        <v>45.684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190</v>
      </c>
      <c r="AU217" s="262" t="s">
        <v>84</v>
      </c>
      <c r="AV217" s="14" t="s">
        <v>84</v>
      </c>
      <c r="AW217" s="14" t="s">
        <v>32</v>
      </c>
      <c r="AX217" s="14" t="s">
        <v>76</v>
      </c>
      <c r="AY217" s="262" t="s">
        <v>181</v>
      </c>
    </row>
    <row r="218" spans="1:51" s="14" customFormat="1" ht="12">
      <c r="A218" s="14"/>
      <c r="B218" s="252"/>
      <c r="C218" s="253"/>
      <c r="D218" s="243" t="s">
        <v>190</v>
      </c>
      <c r="E218" s="254" t="s">
        <v>1</v>
      </c>
      <c r="F218" s="255" t="s">
        <v>314</v>
      </c>
      <c r="G218" s="253"/>
      <c r="H218" s="256">
        <v>2.592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190</v>
      </c>
      <c r="AU218" s="262" t="s">
        <v>84</v>
      </c>
      <c r="AV218" s="14" t="s">
        <v>84</v>
      </c>
      <c r="AW218" s="14" t="s">
        <v>32</v>
      </c>
      <c r="AX218" s="14" t="s">
        <v>76</v>
      </c>
      <c r="AY218" s="262" t="s">
        <v>181</v>
      </c>
    </row>
    <row r="219" spans="1:51" s="16" customFormat="1" ht="12">
      <c r="A219" s="16"/>
      <c r="B219" s="274"/>
      <c r="C219" s="275"/>
      <c r="D219" s="243" t="s">
        <v>190</v>
      </c>
      <c r="E219" s="276" t="s">
        <v>138</v>
      </c>
      <c r="F219" s="277" t="s">
        <v>133</v>
      </c>
      <c r="G219" s="275"/>
      <c r="H219" s="278">
        <v>48.276</v>
      </c>
      <c r="I219" s="279"/>
      <c r="J219" s="275"/>
      <c r="K219" s="275"/>
      <c r="L219" s="280"/>
      <c r="M219" s="281"/>
      <c r="N219" s="282"/>
      <c r="O219" s="282"/>
      <c r="P219" s="282"/>
      <c r="Q219" s="282"/>
      <c r="R219" s="282"/>
      <c r="S219" s="282"/>
      <c r="T219" s="283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4" t="s">
        <v>190</v>
      </c>
      <c r="AU219" s="284" t="s">
        <v>84</v>
      </c>
      <c r="AV219" s="16" t="s">
        <v>100</v>
      </c>
      <c r="AW219" s="16" t="s">
        <v>32</v>
      </c>
      <c r="AX219" s="16" t="s">
        <v>76</v>
      </c>
      <c r="AY219" s="284" t="s">
        <v>181</v>
      </c>
    </row>
    <row r="220" spans="1:51" s="13" customFormat="1" ht="12">
      <c r="A220" s="13"/>
      <c r="B220" s="241"/>
      <c r="C220" s="242"/>
      <c r="D220" s="243" t="s">
        <v>190</v>
      </c>
      <c r="E220" s="244" t="s">
        <v>1</v>
      </c>
      <c r="F220" s="245" t="s">
        <v>315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190</v>
      </c>
      <c r="AU220" s="251" t="s">
        <v>84</v>
      </c>
      <c r="AV220" s="13" t="s">
        <v>80</v>
      </c>
      <c r="AW220" s="13" t="s">
        <v>32</v>
      </c>
      <c r="AX220" s="13" t="s">
        <v>76</v>
      </c>
      <c r="AY220" s="251" t="s">
        <v>181</v>
      </c>
    </row>
    <row r="221" spans="1:51" s="14" customFormat="1" ht="12">
      <c r="A221" s="14"/>
      <c r="B221" s="252"/>
      <c r="C221" s="253"/>
      <c r="D221" s="243" t="s">
        <v>190</v>
      </c>
      <c r="E221" s="254" t="s">
        <v>1</v>
      </c>
      <c r="F221" s="255" t="s">
        <v>316</v>
      </c>
      <c r="G221" s="253"/>
      <c r="H221" s="256">
        <v>0.162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190</v>
      </c>
      <c r="AU221" s="262" t="s">
        <v>84</v>
      </c>
      <c r="AV221" s="14" t="s">
        <v>84</v>
      </c>
      <c r="AW221" s="14" t="s">
        <v>32</v>
      </c>
      <c r="AX221" s="14" t="s">
        <v>76</v>
      </c>
      <c r="AY221" s="262" t="s">
        <v>181</v>
      </c>
    </row>
    <row r="222" spans="1:51" s="16" customFormat="1" ht="12">
      <c r="A222" s="16"/>
      <c r="B222" s="274"/>
      <c r="C222" s="275"/>
      <c r="D222" s="243" t="s">
        <v>190</v>
      </c>
      <c r="E222" s="276" t="s">
        <v>132</v>
      </c>
      <c r="F222" s="277" t="s">
        <v>133</v>
      </c>
      <c r="G222" s="275"/>
      <c r="H222" s="278">
        <v>0.162</v>
      </c>
      <c r="I222" s="279"/>
      <c r="J222" s="275"/>
      <c r="K222" s="275"/>
      <c r="L222" s="280"/>
      <c r="M222" s="281"/>
      <c r="N222" s="282"/>
      <c r="O222" s="282"/>
      <c r="P222" s="282"/>
      <c r="Q222" s="282"/>
      <c r="R222" s="282"/>
      <c r="S222" s="282"/>
      <c r="T222" s="283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4" t="s">
        <v>190</v>
      </c>
      <c r="AU222" s="284" t="s">
        <v>84</v>
      </c>
      <c r="AV222" s="16" t="s">
        <v>100</v>
      </c>
      <c r="AW222" s="16" t="s">
        <v>32</v>
      </c>
      <c r="AX222" s="16" t="s">
        <v>76</v>
      </c>
      <c r="AY222" s="284" t="s">
        <v>181</v>
      </c>
    </row>
    <row r="223" spans="1:51" s="15" customFormat="1" ht="12">
      <c r="A223" s="15"/>
      <c r="B223" s="263"/>
      <c r="C223" s="264"/>
      <c r="D223" s="243" t="s">
        <v>190</v>
      </c>
      <c r="E223" s="265" t="s">
        <v>141</v>
      </c>
      <c r="F223" s="266" t="s">
        <v>142</v>
      </c>
      <c r="G223" s="264"/>
      <c r="H223" s="267">
        <v>60.507</v>
      </c>
      <c r="I223" s="268"/>
      <c r="J223" s="264"/>
      <c r="K223" s="264"/>
      <c r="L223" s="269"/>
      <c r="M223" s="270"/>
      <c r="N223" s="271"/>
      <c r="O223" s="271"/>
      <c r="P223" s="271"/>
      <c r="Q223" s="271"/>
      <c r="R223" s="271"/>
      <c r="S223" s="271"/>
      <c r="T223" s="27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3" t="s">
        <v>190</v>
      </c>
      <c r="AU223" s="273" t="s">
        <v>84</v>
      </c>
      <c r="AV223" s="15" t="s">
        <v>188</v>
      </c>
      <c r="AW223" s="15" t="s">
        <v>32</v>
      </c>
      <c r="AX223" s="15" t="s">
        <v>76</v>
      </c>
      <c r="AY223" s="273" t="s">
        <v>181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146</v>
      </c>
      <c r="F224" s="255" t="s">
        <v>317</v>
      </c>
      <c r="G224" s="253"/>
      <c r="H224" s="256">
        <v>5.215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76</v>
      </c>
      <c r="AY224" s="262" t="s">
        <v>181</v>
      </c>
    </row>
    <row r="225" spans="1:51" s="14" customFormat="1" ht="12">
      <c r="A225" s="14"/>
      <c r="B225" s="252"/>
      <c r="C225" s="253"/>
      <c r="D225" s="243" t="s">
        <v>190</v>
      </c>
      <c r="E225" s="254" t="s">
        <v>126</v>
      </c>
      <c r="F225" s="255" t="s">
        <v>318</v>
      </c>
      <c r="G225" s="253"/>
      <c r="H225" s="256">
        <v>129.946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190</v>
      </c>
      <c r="AU225" s="262" t="s">
        <v>84</v>
      </c>
      <c r="AV225" s="14" t="s">
        <v>84</v>
      </c>
      <c r="AW225" s="14" t="s">
        <v>32</v>
      </c>
      <c r="AX225" s="14" t="s">
        <v>76</v>
      </c>
      <c r="AY225" s="262" t="s">
        <v>181</v>
      </c>
    </row>
    <row r="226" spans="1:51" s="14" customFormat="1" ht="12">
      <c r="A226" s="14"/>
      <c r="B226" s="252"/>
      <c r="C226" s="253"/>
      <c r="D226" s="243" t="s">
        <v>190</v>
      </c>
      <c r="E226" s="254" t="s">
        <v>144</v>
      </c>
      <c r="F226" s="255" t="s">
        <v>319</v>
      </c>
      <c r="G226" s="253"/>
      <c r="H226" s="256">
        <v>190.453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190</v>
      </c>
      <c r="AU226" s="262" t="s">
        <v>84</v>
      </c>
      <c r="AV226" s="14" t="s">
        <v>84</v>
      </c>
      <c r="AW226" s="14" t="s">
        <v>32</v>
      </c>
      <c r="AX226" s="14" t="s">
        <v>76</v>
      </c>
      <c r="AY226" s="262" t="s">
        <v>181</v>
      </c>
    </row>
    <row r="227" spans="1:51" s="14" customFormat="1" ht="12">
      <c r="A227" s="14"/>
      <c r="B227" s="252"/>
      <c r="C227" s="253"/>
      <c r="D227" s="243" t="s">
        <v>190</v>
      </c>
      <c r="E227" s="254" t="s">
        <v>1</v>
      </c>
      <c r="F227" s="255" t="s">
        <v>320</v>
      </c>
      <c r="G227" s="253"/>
      <c r="H227" s="256">
        <v>57.136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190</v>
      </c>
      <c r="AU227" s="262" t="s">
        <v>84</v>
      </c>
      <c r="AV227" s="14" t="s">
        <v>84</v>
      </c>
      <c r="AW227" s="14" t="s">
        <v>32</v>
      </c>
      <c r="AX227" s="14" t="s">
        <v>80</v>
      </c>
      <c r="AY227" s="262" t="s">
        <v>181</v>
      </c>
    </row>
    <row r="228" spans="1:65" s="2" customFormat="1" ht="37.8" customHeight="1">
      <c r="A228" s="39"/>
      <c r="B228" s="40"/>
      <c r="C228" s="228" t="s">
        <v>321</v>
      </c>
      <c r="D228" s="228" t="s">
        <v>183</v>
      </c>
      <c r="E228" s="229" t="s">
        <v>322</v>
      </c>
      <c r="F228" s="230" t="s">
        <v>323</v>
      </c>
      <c r="G228" s="231" t="s">
        <v>245</v>
      </c>
      <c r="H228" s="232">
        <v>228.544</v>
      </c>
      <c r="I228" s="233"/>
      <c r="J228" s="234">
        <f>ROUND(I228*H228,2)</f>
        <v>0</v>
      </c>
      <c r="K228" s="230" t="s">
        <v>187</v>
      </c>
      <c r="L228" s="45"/>
      <c r="M228" s="235" t="s">
        <v>1</v>
      </c>
      <c r="N228" s="236" t="s">
        <v>41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188</v>
      </c>
      <c r="AT228" s="239" t="s">
        <v>183</v>
      </c>
      <c r="AU228" s="239" t="s">
        <v>84</v>
      </c>
      <c r="AY228" s="18" t="s">
        <v>181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80</v>
      </c>
      <c r="BK228" s="240">
        <f>ROUND(I228*H228,2)</f>
        <v>0</v>
      </c>
      <c r="BL228" s="18" t="s">
        <v>188</v>
      </c>
      <c r="BM228" s="239" t="s">
        <v>324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</v>
      </c>
      <c r="F229" s="255" t="s">
        <v>325</v>
      </c>
      <c r="G229" s="253"/>
      <c r="H229" s="256">
        <v>228.544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80</v>
      </c>
      <c r="AY229" s="262" t="s">
        <v>181</v>
      </c>
    </row>
    <row r="230" spans="1:65" s="2" customFormat="1" ht="37.8" customHeight="1">
      <c r="A230" s="39"/>
      <c r="B230" s="40"/>
      <c r="C230" s="228" t="s">
        <v>326</v>
      </c>
      <c r="D230" s="228" t="s">
        <v>183</v>
      </c>
      <c r="E230" s="229" t="s">
        <v>327</v>
      </c>
      <c r="F230" s="230" t="s">
        <v>328</v>
      </c>
      <c r="G230" s="231" t="s">
        <v>245</v>
      </c>
      <c r="H230" s="232">
        <v>133.317</v>
      </c>
      <c r="I230" s="233"/>
      <c r="J230" s="234">
        <f>ROUND(I230*H230,2)</f>
        <v>0</v>
      </c>
      <c r="K230" s="230" t="s">
        <v>187</v>
      </c>
      <c r="L230" s="45"/>
      <c r="M230" s="235" t="s">
        <v>1</v>
      </c>
      <c r="N230" s="236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188</v>
      </c>
      <c r="AT230" s="239" t="s">
        <v>183</v>
      </c>
      <c r="AU230" s="239" t="s">
        <v>84</v>
      </c>
      <c r="AY230" s="18" t="s">
        <v>181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80</v>
      </c>
      <c r="BK230" s="240">
        <f>ROUND(I230*H230,2)</f>
        <v>0</v>
      </c>
      <c r="BL230" s="18" t="s">
        <v>188</v>
      </c>
      <c r="BM230" s="239" t="s">
        <v>329</v>
      </c>
    </row>
    <row r="231" spans="1:51" s="14" customFormat="1" ht="12">
      <c r="A231" s="14"/>
      <c r="B231" s="252"/>
      <c r="C231" s="253"/>
      <c r="D231" s="243" t="s">
        <v>190</v>
      </c>
      <c r="E231" s="254" t="s">
        <v>1</v>
      </c>
      <c r="F231" s="255" t="s">
        <v>330</v>
      </c>
      <c r="G231" s="253"/>
      <c r="H231" s="256">
        <v>133.317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190</v>
      </c>
      <c r="AU231" s="262" t="s">
        <v>84</v>
      </c>
      <c r="AV231" s="14" t="s">
        <v>84</v>
      </c>
      <c r="AW231" s="14" t="s">
        <v>32</v>
      </c>
      <c r="AX231" s="14" t="s">
        <v>80</v>
      </c>
      <c r="AY231" s="262" t="s">
        <v>181</v>
      </c>
    </row>
    <row r="232" spans="1:65" s="2" customFormat="1" ht="37.8" customHeight="1">
      <c r="A232" s="39"/>
      <c r="B232" s="40"/>
      <c r="C232" s="228" t="s">
        <v>331</v>
      </c>
      <c r="D232" s="228" t="s">
        <v>183</v>
      </c>
      <c r="E232" s="229" t="s">
        <v>332</v>
      </c>
      <c r="F232" s="230" t="s">
        <v>333</v>
      </c>
      <c r="G232" s="231" t="s">
        <v>245</v>
      </c>
      <c r="H232" s="232">
        <v>533.268</v>
      </c>
      <c r="I232" s="233"/>
      <c r="J232" s="234">
        <f>ROUND(I232*H232,2)</f>
        <v>0</v>
      </c>
      <c r="K232" s="230" t="s">
        <v>187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188</v>
      </c>
      <c r="AT232" s="239" t="s">
        <v>183</v>
      </c>
      <c r="AU232" s="239" t="s">
        <v>84</v>
      </c>
      <c r="AY232" s="18" t="s">
        <v>181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80</v>
      </c>
      <c r="BK232" s="240">
        <f>ROUND(I232*H232,2)</f>
        <v>0</v>
      </c>
      <c r="BL232" s="18" t="s">
        <v>188</v>
      </c>
      <c r="BM232" s="239" t="s">
        <v>334</v>
      </c>
    </row>
    <row r="233" spans="1:51" s="14" customFormat="1" ht="12">
      <c r="A233" s="14"/>
      <c r="B233" s="252"/>
      <c r="C233" s="253"/>
      <c r="D233" s="243" t="s">
        <v>190</v>
      </c>
      <c r="E233" s="254" t="s">
        <v>1</v>
      </c>
      <c r="F233" s="255" t="s">
        <v>335</v>
      </c>
      <c r="G233" s="253"/>
      <c r="H233" s="256">
        <v>533.268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190</v>
      </c>
      <c r="AU233" s="262" t="s">
        <v>84</v>
      </c>
      <c r="AV233" s="14" t="s">
        <v>84</v>
      </c>
      <c r="AW233" s="14" t="s">
        <v>32</v>
      </c>
      <c r="AX233" s="14" t="s">
        <v>80</v>
      </c>
      <c r="AY233" s="262" t="s">
        <v>181</v>
      </c>
    </row>
    <row r="234" spans="1:65" s="2" customFormat="1" ht="24.15" customHeight="1">
      <c r="A234" s="39"/>
      <c r="B234" s="40"/>
      <c r="C234" s="228" t="s">
        <v>336</v>
      </c>
      <c r="D234" s="228" t="s">
        <v>183</v>
      </c>
      <c r="E234" s="229" t="s">
        <v>337</v>
      </c>
      <c r="F234" s="230" t="s">
        <v>338</v>
      </c>
      <c r="G234" s="231" t="s">
        <v>245</v>
      </c>
      <c r="H234" s="232">
        <v>57.136</v>
      </c>
      <c r="I234" s="233"/>
      <c r="J234" s="234">
        <f>ROUND(I234*H234,2)</f>
        <v>0</v>
      </c>
      <c r="K234" s="230" t="s">
        <v>187</v>
      </c>
      <c r="L234" s="45"/>
      <c r="M234" s="235" t="s">
        <v>1</v>
      </c>
      <c r="N234" s="236" t="s">
        <v>41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188</v>
      </c>
      <c r="AT234" s="239" t="s">
        <v>183</v>
      </c>
      <c r="AU234" s="239" t="s">
        <v>84</v>
      </c>
      <c r="AY234" s="18" t="s">
        <v>181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80</v>
      </c>
      <c r="BK234" s="240">
        <f>ROUND(I234*H234,2)</f>
        <v>0</v>
      </c>
      <c r="BL234" s="18" t="s">
        <v>188</v>
      </c>
      <c r="BM234" s="239" t="s">
        <v>339</v>
      </c>
    </row>
    <row r="235" spans="1:51" s="14" customFormat="1" ht="12">
      <c r="A235" s="14"/>
      <c r="B235" s="252"/>
      <c r="C235" s="253"/>
      <c r="D235" s="243" t="s">
        <v>190</v>
      </c>
      <c r="E235" s="254" t="s">
        <v>1</v>
      </c>
      <c r="F235" s="255" t="s">
        <v>340</v>
      </c>
      <c r="G235" s="253"/>
      <c r="H235" s="256">
        <v>57.136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190</v>
      </c>
      <c r="AU235" s="262" t="s">
        <v>84</v>
      </c>
      <c r="AV235" s="14" t="s">
        <v>84</v>
      </c>
      <c r="AW235" s="14" t="s">
        <v>32</v>
      </c>
      <c r="AX235" s="14" t="s">
        <v>80</v>
      </c>
      <c r="AY235" s="262" t="s">
        <v>181</v>
      </c>
    </row>
    <row r="236" spans="1:65" s="2" customFormat="1" ht="24.15" customHeight="1">
      <c r="A236" s="39"/>
      <c r="B236" s="40"/>
      <c r="C236" s="228" t="s">
        <v>341</v>
      </c>
      <c r="D236" s="228" t="s">
        <v>183</v>
      </c>
      <c r="E236" s="229" t="s">
        <v>337</v>
      </c>
      <c r="F236" s="230" t="s">
        <v>338</v>
      </c>
      <c r="G236" s="231" t="s">
        <v>245</v>
      </c>
      <c r="H236" s="232">
        <v>133.317</v>
      </c>
      <c r="I236" s="233"/>
      <c r="J236" s="234">
        <f>ROUND(I236*H236,2)</f>
        <v>0</v>
      </c>
      <c r="K236" s="230" t="s">
        <v>187</v>
      </c>
      <c r="L236" s="45"/>
      <c r="M236" s="235" t="s">
        <v>1</v>
      </c>
      <c r="N236" s="236" t="s">
        <v>41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188</v>
      </c>
      <c r="AT236" s="239" t="s">
        <v>183</v>
      </c>
      <c r="AU236" s="239" t="s">
        <v>84</v>
      </c>
      <c r="AY236" s="18" t="s">
        <v>181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80</v>
      </c>
      <c r="BK236" s="240">
        <f>ROUND(I236*H236,2)</f>
        <v>0</v>
      </c>
      <c r="BL236" s="18" t="s">
        <v>188</v>
      </c>
      <c r="BM236" s="239" t="s">
        <v>342</v>
      </c>
    </row>
    <row r="237" spans="1:51" s="14" customFormat="1" ht="12">
      <c r="A237" s="14"/>
      <c r="B237" s="252"/>
      <c r="C237" s="253"/>
      <c r="D237" s="243" t="s">
        <v>190</v>
      </c>
      <c r="E237" s="254" t="s">
        <v>1</v>
      </c>
      <c r="F237" s="255" t="s">
        <v>343</v>
      </c>
      <c r="G237" s="253"/>
      <c r="H237" s="256">
        <v>133.317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190</v>
      </c>
      <c r="AU237" s="262" t="s">
        <v>84</v>
      </c>
      <c r="AV237" s="14" t="s">
        <v>84</v>
      </c>
      <c r="AW237" s="14" t="s">
        <v>32</v>
      </c>
      <c r="AX237" s="14" t="s">
        <v>80</v>
      </c>
      <c r="AY237" s="262" t="s">
        <v>181</v>
      </c>
    </row>
    <row r="238" spans="1:65" s="2" customFormat="1" ht="16.5" customHeight="1">
      <c r="A238" s="39"/>
      <c r="B238" s="40"/>
      <c r="C238" s="228" t="s">
        <v>344</v>
      </c>
      <c r="D238" s="228" t="s">
        <v>183</v>
      </c>
      <c r="E238" s="229" t="s">
        <v>345</v>
      </c>
      <c r="F238" s="230" t="s">
        <v>346</v>
      </c>
      <c r="G238" s="231" t="s">
        <v>245</v>
      </c>
      <c r="H238" s="232">
        <v>190.453</v>
      </c>
      <c r="I238" s="233"/>
      <c r="J238" s="234">
        <f>ROUND(I238*H238,2)</f>
        <v>0</v>
      </c>
      <c r="K238" s="230" t="s">
        <v>187</v>
      </c>
      <c r="L238" s="45"/>
      <c r="M238" s="235" t="s">
        <v>1</v>
      </c>
      <c r="N238" s="236" t="s">
        <v>41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188</v>
      </c>
      <c r="AT238" s="239" t="s">
        <v>183</v>
      </c>
      <c r="AU238" s="239" t="s">
        <v>84</v>
      </c>
      <c r="AY238" s="18" t="s">
        <v>181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80</v>
      </c>
      <c r="BK238" s="240">
        <f>ROUND(I238*H238,2)</f>
        <v>0</v>
      </c>
      <c r="BL238" s="18" t="s">
        <v>188</v>
      </c>
      <c r="BM238" s="239" t="s">
        <v>347</v>
      </c>
    </row>
    <row r="239" spans="1:51" s="14" customFormat="1" ht="12">
      <c r="A239" s="14"/>
      <c r="B239" s="252"/>
      <c r="C239" s="253"/>
      <c r="D239" s="243" t="s">
        <v>190</v>
      </c>
      <c r="E239" s="254" t="s">
        <v>1</v>
      </c>
      <c r="F239" s="255" t="s">
        <v>348</v>
      </c>
      <c r="G239" s="253"/>
      <c r="H239" s="256">
        <v>190.453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190</v>
      </c>
      <c r="AU239" s="262" t="s">
        <v>84</v>
      </c>
      <c r="AV239" s="14" t="s">
        <v>84</v>
      </c>
      <c r="AW239" s="14" t="s">
        <v>32</v>
      </c>
      <c r="AX239" s="14" t="s">
        <v>80</v>
      </c>
      <c r="AY239" s="262" t="s">
        <v>181</v>
      </c>
    </row>
    <row r="240" spans="1:65" s="2" customFormat="1" ht="33" customHeight="1">
      <c r="A240" s="39"/>
      <c r="B240" s="40"/>
      <c r="C240" s="228" t="s">
        <v>349</v>
      </c>
      <c r="D240" s="228" t="s">
        <v>183</v>
      </c>
      <c r="E240" s="229" t="s">
        <v>350</v>
      </c>
      <c r="F240" s="230" t="s">
        <v>351</v>
      </c>
      <c r="G240" s="231" t="s">
        <v>352</v>
      </c>
      <c r="H240" s="232">
        <v>342.815</v>
      </c>
      <c r="I240" s="233"/>
      <c r="J240" s="234">
        <f>ROUND(I240*H240,2)</f>
        <v>0</v>
      </c>
      <c r="K240" s="230" t="s">
        <v>187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188</v>
      </c>
      <c r="AT240" s="239" t="s">
        <v>183</v>
      </c>
      <c r="AU240" s="239" t="s">
        <v>84</v>
      </c>
      <c r="AY240" s="18" t="s">
        <v>181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80</v>
      </c>
      <c r="BK240" s="240">
        <f>ROUND(I240*H240,2)</f>
        <v>0</v>
      </c>
      <c r="BL240" s="18" t="s">
        <v>188</v>
      </c>
      <c r="BM240" s="239" t="s">
        <v>353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354</v>
      </c>
      <c r="G241" s="253"/>
      <c r="H241" s="256">
        <v>342.815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80</v>
      </c>
      <c r="AY241" s="262" t="s">
        <v>181</v>
      </c>
    </row>
    <row r="242" spans="1:65" s="2" customFormat="1" ht="24.15" customHeight="1">
      <c r="A242" s="39"/>
      <c r="B242" s="40"/>
      <c r="C242" s="228" t="s">
        <v>355</v>
      </c>
      <c r="D242" s="228" t="s">
        <v>183</v>
      </c>
      <c r="E242" s="229" t="s">
        <v>356</v>
      </c>
      <c r="F242" s="230" t="s">
        <v>357</v>
      </c>
      <c r="G242" s="231" t="s">
        <v>245</v>
      </c>
      <c r="H242" s="232">
        <v>135.161</v>
      </c>
      <c r="I242" s="233"/>
      <c r="J242" s="234">
        <f>ROUND(I242*H242,2)</f>
        <v>0</v>
      </c>
      <c r="K242" s="230" t="s">
        <v>187</v>
      </c>
      <c r="L242" s="45"/>
      <c r="M242" s="235" t="s">
        <v>1</v>
      </c>
      <c r="N242" s="236" t="s">
        <v>41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188</v>
      </c>
      <c r="AT242" s="239" t="s">
        <v>183</v>
      </c>
      <c r="AU242" s="239" t="s">
        <v>84</v>
      </c>
      <c r="AY242" s="18" t="s">
        <v>181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80</v>
      </c>
      <c r="BK242" s="240">
        <f>ROUND(I242*H242,2)</f>
        <v>0</v>
      </c>
      <c r="BL242" s="18" t="s">
        <v>188</v>
      </c>
      <c r="BM242" s="239" t="s">
        <v>358</v>
      </c>
    </row>
    <row r="243" spans="1:51" s="14" customFormat="1" ht="12">
      <c r="A243" s="14"/>
      <c r="B243" s="252"/>
      <c r="C243" s="253"/>
      <c r="D243" s="243" t="s">
        <v>190</v>
      </c>
      <c r="E243" s="254" t="s">
        <v>1</v>
      </c>
      <c r="F243" s="255" t="s">
        <v>359</v>
      </c>
      <c r="G243" s="253"/>
      <c r="H243" s="256">
        <v>135.161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190</v>
      </c>
      <c r="AU243" s="262" t="s">
        <v>84</v>
      </c>
      <c r="AV243" s="14" t="s">
        <v>84</v>
      </c>
      <c r="AW243" s="14" t="s">
        <v>32</v>
      </c>
      <c r="AX243" s="14" t="s">
        <v>80</v>
      </c>
      <c r="AY243" s="262" t="s">
        <v>181</v>
      </c>
    </row>
    <row r="244" spans="1:65" s="2" customFormat="1" ht="24.15" customHeight="1">
      <c r="A244" s="39"/>
      <c r="B244" s="40"/>
      <c r="C244" s="228" t="s">
        <v>360</v>
      </c>
      <c r="D244" s="228" t="s">
        <v>183</v>
      </c>
      <c r="E244" s="229" t="s">
        <v>361</v>
      </c>
      <c r="F244" s="230" t="s">
        <v>362</v>
      </c>
      <c r="G244" s="231" t="s">
        <v>245</v>
      </c>
      <c r="H244" s="232">
        <v>46.823</v>
      </c>
      <c r="I244" s="233"/>
      <c r="J244" s="234">
        <f>ROUND(I244*H244,2)</f>
        <v>0</v>
      </c>
      <c r="K244" s="230" t="s">
        <v>187</v>
      </c>
      <c r="L244" s="45"/>
      <c r="M244" s="235" t="s">
        <v>1</v>
      </c>
      <c r="N244" s="236" t="s">
        <v>41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188</v>
      </c>
      <c r="AT244" s="239" t="s">
        <v>183</v>
      </c>
      <c r="AU244" s="239" t="s">
        <v>84</v>
      </c>
      <c r="AY244" s="18" t="s">
        <v>181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80</v>
      </c>
      <c r="BK244" s="240">
        <f>ROUND(I244*H244,2)</f>
        <v>0</v>
      </c>
      <c r="BL244" s="18" t="s">
        <v>188</v>
      </c>
      <c r="BM244" s="239" t="s">
        <v>363</v>
      </c>
    </row>
    <row r="245" spans="1:51" s="13" customFormat="1" ht="12">
      <c r="A245" s="13"/>
      <c r="B245" s="241"/>
      <c r="C245" s="242"/>
      <c r="D245" s="243" t="s">
        <v>190</v>
      </c>
      <c r="E245" s="244" t="s">
        <v>1</v>
      </c>
      <c r="F245" s="245" t="s">
        <v>191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190</v>
      </c>
      <c r="AU245" s="251" t="s">
        <v>84</v>
      </c>
      <c r="AV245" s="13" t="s">
        <v>80</v>
      </c>
      <c r="AW245" s="13" t="s">
        <v>32</v>
      </c>
      <c r="AX245" s="13" t="s">
        <v>76</v>
      </c>
      <c r="AY245" s="251" t="s">
        <v>181</v>
      </c>
    </row>
    <row r="246" spans="1:51" s="14" customFormat="1" ht="12">
      <c r="A246" s="14"/>
      <c r="B246" s="252"/>
      <c r="C246" s="253"/>
      <c r="D246" s="243" t="s">
        <v>190</v>
      </c>
      <c r="E246" s="254" t="s">
        <v>1</v>
      </c>
      <c r="F246" s="255" t="s">
        <v>364</v>
      </c>
      <c r="G246" s="253"/>
      <c r="H246" s="256">
        <v>1.339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190</v>
      </c>
      <c r="AU246" s="262" t="s">
        <v>84</v>
      </c>
      <c r="AV246" s="14" t="s">
        <v>84</v>
      </c>
      <c r="AW246" s="14" t="s">
        <v>32</v>
      </c>
      <c r="AX246" s="14" t="s">
        <v>76</v>
      </c>
      <c r="AY246" s="262" t="s">
        <v>181</v>
      </c>
    </row>
    <row r="247" spans="1:51" s="14" customFormat="1" ht="12">
      <c r="A247" s="14"/>
      <c r="B247" s="252"/>
      <c r="C247" s="253"/>
      <c r="D247" s="243" t="s">
        <v>190</v>
      </c>
      <c r="E247" s="254" t="s">
        <v>1</v>
      </c>
      <c r="F247" s="255" t="s">
        <v>365</v>
      </c>
      <c r="G247" s="253"/>
      <c r="H247" s="256">
        <v>0.067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190</v>
      </c>
      <c r="AU247" s="262" t="s">
        <v>84</v>
      </c>
      <c r="AV247" s="14" t="s">
        <v>84</v>
      </c>
      <c r="AW247" s="14" t="s">
        <v>32</v>
      </c>
      <c r="AX247" s="14" t="s">
        <v>76</v>
      </c>
      <c r="AY247" s="262" t="s">
        <v>181</v>
      </c>
    </row>
    <row r="248" spans="1:51" s="14" customFormat="1" ht="12">
      <c r="A248" s="14"/>
      <c r="B248" s="252"/>
      <c r="C248" s="253"/>
      <c r="D248" s="243" t="s">
        <v>190</v>
      </c>
      <c r="E248" s="254" t="s">
        <v>1</v>
      </c>
      <c r="F248" s="255" t="s">
        <v>366</v>
      </c>
      <c r="G248" s="253"/>
      <c r="H248" s="256">
        <v>0.047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190</v>
      </c>
      <c r="AU248" s="262" t="s">
        <v>84</v>
      </c>
      <c r="AV248" s="14" t="s">
        <v>84</v>
      </c>
      <c r="AW248" s="14" t="s">
        <v>32</v>
      </c>
      <c r="AX248" s="14" t="s">
        <v>76</v>
      </c>
      <c r="AY248" s="262" t="s">
        <v>181</v>
      </c>
    </row>
    <row r="249" spans="1:51" s="16" customFormat="1" ht="12">
      <c r="A249" s="16"/>
      <c r="B249" s="274"/>
      <c r="C249" s="275"/>
      <c r="D249" s="243" t="s">
        <v>190</v>
      </c>
      <c r="E249" s="276" t="s">
        <v>1</v>
      </c>
      <c r="F249" s="277" t="s">
        <v>133</v>
      </c>
      <c r="G249" s="275"/>
      <c r="H249" s="278">
        <v>1.453</v>
      </c>
      <c r="I249" s="279"/>
      <c r="J249" s="275"/>
      <c r="K249" s="275"/>
      <c r="L249" s="280"/>
      <c r="M249" s="281"/>
      <c r="N249" s="282"/>
      <c r="O249" s="282"/>
      <c r="P249" s="282"/>
      <c r="Q249" s="282"/>
      <c r="R249" s="282"/>
      <c r="S249" s="282"/>
      <c r="T249" s="283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84" t="s">
        <v>190</v>
      </c>
      <c r="AU249" s="284" t="s">
        <v>84</v>
      </c>
      <c r="AV249" s="16" t="s">
        <v>100</v>
      </c>
      <c r="AW249" s="16" t="s">
        <v>32</v>
      </c>
      <c r="AX249" s="16" t="s">
        <v>76</v>
      </c>
      <c r="AY249" s="284" t="s">
        <v>181</v>
      </c>
    </row>
    <row r="250" spans="1:51" s="14" customFormat="1" ht="12">
      <c r="A250" s="14"/>
      <c r="B250" s="252"/>
      <c r="C250" s="253"/>
      <c r="D250" s="243" t="s">
        <v>190</v>
      </c>
      <c r="E250" s="254" t="s">
        <v>120</v>
      </c>
      <c r="F250" s="255" t="s">
        <v>367</v>
      </c>
      <c r="G250" s="253"/>
      <c r="H250" s="256">
        <v>46.823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2" t="s">
        <v>190</v>
      </c>
      <c r="AU250" s="262" t="s">
        <v>84</v>
      </c>
      <c r="AV250" s="14" t="s">
        <v>84</v>
      </c>
      <c r="AW250" s="14" t="s">
        <v>32</v>
      </c>
      <c r="AX250" s="14" t="s">
        <v>76</v>
      </c>
      <c r="AY250" s="262" t="s">
        <v>181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</v>
      </c>
      <c r="F251" s="255" t="s">
        <v>120</v>
      </c>
      <c r="G251" s="253"/>
      <c r="H251" s="256">
        <v>46.823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80</v>
      </c>
      <c r="AY251" s="262" t="s">
        <v>181</v>
      </c>
    </row>
    <row r="252" spans="1:65" s="2" customFormat="1" ht="16.5" customHeight="1">
      <c r="A252" s="39"/>
      <c r="B252" s="40"/>
      <c r="C252" s="285" t="s">
        <v>368</v>
      </c>
      <c r="D252" s="285" t="s">
        <v>369</v>
      </c>
      <c r="E252" s="286" t="s">
        <v>370</v>
      </c>
      <c r="F252" s="287" t="s">
        <v>371</v>
      </c>
      <c r="G252" s="288" t="s">
        <v>352</v>
      </c>
      <c r="H252" s="289">
        <v>233.903</v>
      </c>
      <c r="I252" s="290"/>
      <c r="J252" s="291">
        <f>ROUND(I252*H252,2)</f>
        <v>0</v>
      </c>
      <c r="K252" s="287" t="s">
        <v>1</v>
      </c>
      <c r="L252" s="292"/>
      <c r="M252" s="293" t="s">
        <v>1</v>
      </c>
      <c r="N252" s="294" t="s">
        <v>41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222</v>
      </c>
      <c r="AT252" s="239" t="s">
        <v>369</v>
      </c>
      <c r="AU252" s="239" t="s">
        <v>84</v>
      </c>
      <c r="AY252" s="18" t="s">
        <v>181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80</v>
      </c>
      <c r="BK252" s="240">
        <f>ROUND(I252*H252,2)</f>
        <v>0</v>
      </c>
      <c r="BL252" s="18" t="s">
        <v>188</v>
      </c>
      <c r="BM252" s="239" t="s">
        <v>372</v>
      </c>
    </row>
    <row r="253" spans="1:51" s="14" customFormat="1" ht="12">
      <c r="A253" s="14"/>
      <c r="B253" s="252"/>
      <c r="C253" s="253"/>
      <c r="D253" s="243" t="s">
        <v>190</v>
      </c>
      <c r="E253" s="254" t="s">
        <v>1</v>
      </c>
      <c r="F253" s="255" t="s">
        <v>373</v>
      </c>
      <c r="G253" s="253"/>
      <c r="H253" s="256">
        <v>233.903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190</v>
      </c>
      <c r="AU253" s="262" t="s">
        <v>84</v>
      </c>
      <c r="AV253" s="14" t="s">
        <v>84</v>
      </c>
      <c r="AW253" s="14" t="s">
        <v>32</v>
      </c>
      <c r="AX253" s="14" t="s">
        <v>80</v>
      </c>
      <c r="AY253" s="262" t="s">
        <v>181</v>
      </c>
    </row>
    <row r="254" spans="1:65" s="2" customFormat="1" ht="16.5" customHeight="1">
      <c r="A254" s="39"/>
      <c r="B254" s="40"/>
      <c r="C254" s="285" t="s">
        <v>374</v>
      </c>
      <c r="D254" s="285" t="s">
        <v>369</v>
      </c>
      <c r="E254" s="286" t="s">
        <v>375</v>
      </c>
      <c r="F254" s="287" t="s">
        <v>376</v>
      </c>
      <c r="G254" s="288" t="s">
        <v>352</v>
      </c>
      <c r="H254" s="289">
        <v>84.281</v>
      </c>
      <c r="I254" s="290"/>
      <c r="J254" s="291">
        <f>ROUND(I254*H254,2)</f>
        <v>0</v>
      </c>
      <c r="K254" s="287" t="s">
        <v>1</v>
      </c>
      <c r="L254" s="292"/>
      <c r="M254" s="293" t="s">
        <v>1</v>
      </c>
      <c r="N254" s="294" t="s">
        <v>41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222</v>
      </c>
      <c r="AT254" s="239" t="s">
        <v>369</v>
      </c>
      <c r="AU254" s="239" t="s">
        <v>84</v>
      </c>
      <c r="AY254" s="18" t="s">
        <v>181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80</v>
      </c>
      <c r="BK254" s="240">
        <f>ROUND(I254*H254,2)</f>
        <v>0</v>
      </c>
      <c r="BL254" s="18" t="s">
        <v>188</v>
      </c>
      <c r="BM254" s="239" t="s">
        <v>377</v>
      </c>
    </row>
    <row r="255" spans="1:51" s="14" customFormat="1" ht="12">
      <c r="A255" s="14"/>
      <c r="B255" s="252"/>
      <c r="C255" s="253"/>
      <c r="D255" s="243" t="s">
        <v>190</v>
      </c>
      <c r="E255" s="254" t="s">
        <v>1</v>
      </c>
      <c r="F255" s="255" t="s">
        <v>378</v>
      </c>
      <c r="G255" s="253"/>
      <c r="H255" s="256">
        <v>84.281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190</v>
      </c>
      <c r="AU255" s="262" t="s">
        <v>84</v>
      </c>
      <c r="AV255" s="14" t="s">
        <v>84</v>
      </c>
      <c r="AW255" s="14" t="s">
        <v>32</v>
      </c>
      <c r="AX255" s="14" t="s">
        <v>80</v>
      </c>
      <c r="AY255" s="262" t="s">
        <v>181</v>
      </c>
    </row>
    <row r="256" spans="1:65" s="2" customFormat="1" ht="24.15" customHeight="1">
      <c r="A256" s="39"/>
      <c r="B256" s="40"/>
      <c r="C256" s="228" t="s">
        <v>379</v>
      </c>
      <c r="D256" s="228" t="s">
        <v>183</v>
      </c>
      <c r="E256" s="229" t="s">
        <v>337</v>
      </c>
      <c r="F256" s="230" t="s">
        <v>338</v>
      </c>
      <c r="G256" s="231" t="s">
        <v>245</v>
      </c>
      <c r="H256" s="232">
        <v>188.838</v>
      </c>
      <c r="I256" s="233"/>
      <c r="J256" s="234">
        <f>ROUND(I256*H256,2)</f>
        <v>0</v>
      </c>
      <c r="K256" s="230" t="s">
        <v>187</v>
      </c>
      <c r="L256" s="45"/>
      <c r="M256" s="235" t="s">
        <v>1</v>
      </c>
      <c r="N256" s="236" t="s">
        <v>41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188</v>
      </c>
      <c r="AT256" s="239" t="s">
        <v>183</v>
      </c>
      <c r="AU256" s="239" t="s">
        <v>84</v>
      </c>
      <c r="AY256" s="18" t="s">
        <v>181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80</v>
      </c>
      <c r="BK256" s="240">
        <f>ROUND(I256*H256,2)</f>
        <v>0</v>
      </c>
      <c r="BL256" s="18" t="s">
        <v>188</v>
      </c>
      <c r="BM256" s="239" t="s">
        <v>380</v>
      </c>
    </row>
    <row r="257" spans="1:51" s="13" customFormat="1" ht="12">
      <c r="A257" s="13"/>
      <c r="B257" s="241"/>
      <c r="C257" s="242"/>
      <c r="D257" s="243" t="s">
        <v>190</v>
      </c>
      <c r="E257" s="244" t="s">
        <v>1</v>
      </c>
      <c r="F257" s="245" t="s">
        <v>191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190</v>
      </c>
      <c r="AU257" s="251" t="s">
        <v>84</v>
      </c>
      <c r="AV257" s="13" t="s">
        <v>80</v>
      </c>
      <c r="AW257" s="13" t="s">
        <v>32</v>
      </c>
      <c r="AX257" s="13" t="s">
        <v>76</v>
      </c>
      <c r="AY257" s="251" t="s">
        <v>181</v>
      </c>
    </row>
    <row r="258" spans="1:51" s="13" customFormat="1" ht="12">
      <c r="A258" s="13"/>
      <c r="B258" s="241"/>
      <c r="C258" s="242"/>
      <c r="D258" s="243" t="s">
        <v>190</v>
      </c>
      <c r="E258" s="244" t="s">
        <v>1</v>
      </c>
      <c r="F258" s="245" t="s">
        <v>381</v>
      </c>
      <c r="G258" s="242"/>
      <c r="H258" s="244" t="s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190</v>
      </c>
      <c r="AU258" s="251" t="s">
        <v>84</v>
      </c>
      <c r="AV258" s="13" t="s">
        <v>80</v>
      </c>
      <c r="AW258" s="13" t="s">
        <v>32</v>
      </c>
      <c r="AX258" s="13" t="s">
        <v>76</v>
      </c>
      <c r="AY258" s="251" t="s">
        <v>181</v>
      </c>
    </row>
    <row r="259" spans="1:51" s="14" customFormat="1" ht="12">
      <c r="A259" s="14"/>
      <c r="B259" s="252"/>
      <c r="C259" s="253"/>
      <c r="D259" s="243" t="s">
        <v>190</v>
      </c>
      <c r="E259" s="254" t="s">
        <v>1</v>
      </c>
      <c r="F259" s="255" t="s">
        <v>382</v>
      </c>
      <c r="G259" s="253"/>
      <c r="H259" s="256">
        <v>188.838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190</v>
      </c>
      <c r="AU259" s="262" t="s">
        <v>84</v>
      </c>
      <c r="AV259" s="14" t="s">
        <v>84</v>
      </c>
      <c r="AW259" s="14" t="s">
        <v>32</v>
      </c>
      <c r="AX259" s="14" t="s">
        <v>76</v>
      </c>
      <c r="AY259" s="262" t="s">
        <v>181</v>
      </c>
    </row>
    <row r="260" spans="1:51" s="15" customFormat="1" ht="12">
      <c r="A260" s="15"/>
      <c r="B260" s="263"/>
      <c r="C260" s="264"/>
      <c r="D260" s="243" t="s">
        <v>190</v>
      </c>
      <c r="E260" s="265" t="s">
        <v>118</v>
      </c>
      <c r="F260" s="266" t="s">
        <v>142</v>
      </c>
      <c r="G260" s="264"/>
      <c r="H260" s="267">
        <v>188.838</v>
      </c>
      <c r="I260" s="268"/>
      <c r="J260" s="264"/>
      <c r="K260" s="264"/>
      <c r="L260" s="269"/>
      <c r="M260" s="270"/>
      <c r="N260" s="271"/>
      <c r="O260" s="271"/>
      <c r="P260" s="271"/>
      <c r="Q260" s="271"/>
      <c r="R260" s="271"/>
      <c r="S260" s="271"/>
      <c r="T260" s="272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3" t="s">
        <v>190</v>
      </c>
      <c r="AU260" s="273" t="s">
        <v>84</v>
      </c>
      <c r="AV260" s="15" t="s">
        <v>188</v>
      </c>
      <c r="AW260" s="15" t="s">
        <v>32</v>
      </c>
      <c r="AX260" s="15" t="s">
        <v>80</v>
      </c>
      <c r="AY260" s="273" t="s">
        <v>181</v>
      </c>
    </row>
    <row r="261" spans="1:65" s="2" customFormat="1" ht="33" customHeight="1">
      <c r="A261" s="39"/>
      <c r="B261" s="40"/>
      <c r="C261" s="228" t="s">
        <v>383</v>
      </c>
      <c r="D261" s="228" t="s">
        <v>183</v>
      </c>
      <c r="E261" s="229" t="s">
        <v>384</v>
      </c>
      <c r="F261" s="230" t="s">
        <v>385</v>
      </c>
      <c r="G261" s="231" t="s">
        <v>245</v>
      </c>
      <c r="H261" s="232">
        <v>188.838</v>
      </c>
      <c r="I261" s="233"/>
      <c r="J261" s="234">
        <f>ROUND(I261*H261,2)</f>
        <v>0</v>
      </c>
      <c r="K261" s="230" t="s">
        <v>187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188</v>
      </c>
      <c r="AT261" s="239" t="s">
        <v>183</v>
      </c>
      <c r="AU261" s="239" t="s">
        <v>84</v>
      </c>
      <c r="AY261" s="18" t="s">
        <v>181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80</v>
      </c>
      <c r="BK261" s="240">
        <f>ROUND(I261*H261,2)</f>
        <v>0</v>
      </c>
      <c r="BL261" s="18" t="s">
        <v>188</v>
      </c>
      <c r="BM261" s="239" t="s">
        <v>386</v>
      </c>
    </row>
    <row r="262" spans="1:51" s="14" customFormat="1" ht="12">
      <c r="A262" s="14"/>
      <c r="B262" s="252"/>
      <c r="C262" s="253"/>
      <c r="D262" s="243" t="s">
        <v>190</v>
      </c>
      <c r="E262" s="254" t="s">
        <v>1</v>
      </c>
      <c r="F262" s="255" t="s">
        <v>118</v>
      </c>
      <c r="G262" s="253"/>
      <c r="H262" s="256">
        <v>188.838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2" t="s">
        <v>190</v>
      </c>
      <c r="AU262" s="262" t="s">
        <v>84</v>
      </c>
      <c r="AV262" s="14" t="s">
        <v>84</v>
      </c>
      <c r="AW262" s="14" t="s">
        <v>32</v>
      </c>
      <c r="AX262" s="14" t="s">
        <v>80</v>
      </c>
      <c r="AY262" s="262" t="s">
        <v>181</v>
      </c>
    </row>
    <row r="263" spans="1:65" s="2" customFormat="1" ht="24.15" customHeight="1">
      <c r="A263" s="39"/>
      <c r="B263" s="40"/>
      <c r="C263" s="228" t="s">
        <v>387</v>
      </c>
      <c r="D263" s="228" t="s">
        <v>183</v>
      </c>
      <c r="E263" s="229" t="s">
        <v>388</v>
      </c>
      <c r="F263" s="230" t="s">
        <v>389</v>
      </c>
      <c r="G263" s="231" t="s">
        <v>186</v>
      </c>
      <c r="H263" s="232">
        <v>13.5</v>
      </c>
      <c r="I263" s="233"/>
      <c r="J263" s="234">
        <f>ROUND(I263*H263,2)</f>
        <v>0</v>
      </c>
      <c r="K263" s="230" t="s">
        <v>187</v>
      </c>
      <c r="L263" s="45"/>
      <c r="M263" s="235" t="s">
        <v>1</v>
      </c>
      <c r="N263" s="236" t="s">
        <v>41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188</v>
      </c>
      <c r="AT263" s="239" t="s">
        <v>183</v>
      </c>
      <c r="AU263" s="239" t="s">
        <v>84</v>
      </c>
      <c r="AY263" s="18" t="s">
        <v>181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80</v>
      </c>
      <c r="BK263" s="240">
        <f>ROUND(I263*H263,2)</f>
        <v>0</v>
      </c>
      <c r="BL263" s="18" t="s">
        <v>188</v>
      </c>
      <c r="BM263" s="239" t="s">
        <v>390</v>
      </c>
    </row>
    <row r="264" spans="1:51" s="13" customFormat="1" ht="12">
      <c r="A264" s="13"/>
      <c r="B264" s="241"/>
      <c r="C264" s="242"/>
      <c r="D264" s="243" t="s">
        <v>190</v>
      </c>
      <c r="E264" s="244" t="s">
        <v>1</v>
      </c>
      <c r="F264" s="245" t="s">
        <v>191</v>
      </c>
      <c r="G264" s="242"/>
      <c r="H264" s="244" t="s">
        <v>1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190</v>
      </c>
      <c r="AU264" s="251" t="s">
        <v>84</v>
      </c>
      <c r="AV264" s="13" t="s">
        <v>80</v>
      </c>
      <c r="AW264" s="13" t="s">
        <v>32</v>
      </c>
      <c r="AX264" s="13" t="s">
        <v>76</v>
      </c>
      <c r="AY264" s="251" t="s">
        <v>181</v>
      </c>
    </row>
    <row r="265" spans="1:51" s="14" customFormat="1" ht="12">
      <c r="A265" s="14"/>
      <c r="B265" s="252"/>
      <c r="C265" s="253"/>
      <c r="D265" s="243" t="s">
        <v>190</v>
      </c>
      <c r="E265" s="254" t="s">
        <v>1</v>
      </c>
      <c r="F265" s="255" t="s">
        <v>391</v>
      </c>
      <c r="G265" s="253"/>
      <c r="H265" s="256">
        <v>13.5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190</v>
      </c>
      <c r="AU265" s="262" t="s">
        <v>84</v>
      </c>
      <c r="AV265" s="14" t="s">
        <v>84</v>
      </c>
      <c r="AW265" s="14" t="s">
        <v>32</v>
      </c>
      <c r="AX265" s="14" t="s">
        <v>76</v>
      </c>
      <c r="AY265" s="262" t="s">
        <v>181</v>
      </c>
    </row>
    <row r="266" spans="1:51" s="15" customFormat="1" ht="12">
      <c r="A266" s="15"/>
      <c r="B266" s="263"/>
      <c r="C266" s="264"/>
      <c r="D266" s="243" t="s">
        <v>190</v>
      </c>
      <c r="E266" s="265" t="s">
        <v>148</v>
      </c>
      <c r="F266" s="266" t="s">
        <v>142</v>
      </c>
      <c r="G266" s="264"/>
      <c r="H266" s="267">
        <v>13.5</v>
      </c>
      <c r="I266" s="268"/>
      <c r="J266" s="264"/>
      <c r="K266" s="264"/>
      <c r="L266" s="269"/>
      <c r="M266" s="270"/>
      <c r="N266" s="271"/>
      <c r="O266" s="271"/>
      <c r="P266" s="271"/>
      <c r="Q266" s="271"/>
      <c r="R266" s="271"/>
      <c r="S266" s="271"/>
      <c r="T266" s="27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3" t="s">
        <v>190</v>
      </c>
      <c r="AU266" s="273" t="s">
        <v>84</v>
      </c>
      <c r="AV266" s="15" t="s">
        <v>188</v>
      </c>
      <c r="AW266" s="15" t="s">
        <v>32</v>
      </c>
      <c r="AX266" s="15" t="s">
        <v>80</v>
      </c>
      <c r="AY266" s="273" t="s">
        <v>181</v>
      </c>
    </row>
    <row r="267" spans="1:65" s="2" customFormat="1" ht="33" customHeight="1">
      <c r="A267" s="39"/>
      <c r="B267" s="40"/>
      <c r="C267" s="228" t="s">
        <v>392</v>
      </c>
      <c r="D267" s="228" t="s">
        <v>183</v>
      </c>
      <c r="E267" s="229" t="s">
        <v>393</v>
      </c>
      <c r="F267" s="230" t="s">
        <v>394</v>
      </c>
      <c r="G267" s="231" t="s">
        <v>186</v>
      </c>
      <c r="H267" s="232">
        <v>13.5</v>
      </c>
      <c r="I267" s="233"/>
      <c r="J267" s="234">
        <f>ROUND(I267*H267,2)</f>
        <v>0</v>
      </c>
      <c r="K267" s="230" t="s">
        <v>187</v>
      </c>
      <c r="L267" s="45"/>
      <c r="M267" s="235" t="s">
        <v>1</v>
      </c>
      <c r="N267" s="236" t="s">
        <v>41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188</v>
      </c>
      <c r="AT267" s="239" t="s">
        <v>183</v>
      </c>
      <c r="AU267" s="239" t="s">
        <v>84</v>
      </c>
      <c r="AY267" s="18" t="s">
        <v>181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80</v>
      </c>
      <c r="BK267" s="240">
        <f>ROUND(I267*H267,2)</f>
        <v>0</v>
      </c>
      <c r="BL267" s="18" t="s">
        <v>188</v>
      </c>
      <c r="BM267" s="239" t="s">
        <v>395</v>
      </c>
    </row>
    <row r="268" spans="1:51" s="14" customFormat="1" ht="12">
      <c r="A268" s="14"/>
      <c r="B268" s="252"/>
      <c r="C268" s="253"/>
      <c r="D268" s="243" t="s">
        <v>190</v>
      </c>
      <c r="E268" s="254" t="s">
        <v>1</v>
      </c>
      <c r="F268" s="255" t="s">
        <v>148</v>
      </c>
      <c r="G268" s="253"/>
      <c r="H268" s="256">
        <v>13.5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190</v>
      </c>
      <c r="AU268" s="262" t="s">
        <v>84</v>
      </c>
      <c r="AV268" s="14" t="s">
        <v>84</v>
      </c>
      <c r="AW268" s="14" t="s">
        <v>32</v>
      </c>
      <c r="AX268" s="14" t="s">
        <v>80</v>
      </c>
      <c r="AY268" s="262" t="s">
        <v>181</v>
      </c>
    </row>
    <row r="269" spans="1:65" s="2" customFormat="1" ht="16.5" customHeight="1">
      <c r="A269" s="39"/>
      <c r="B269" s="40"/>
      <c r="C269" s="285" t="s">
        <v>396</v>
      </c>
      <c r="D269" s="285" t="s">
        <v>369</v>
      </c>
      <c r="E269" s="286" t="s">
        <v>397</v>
      </c>
      <c r="F269" s="287" t="s">
        <v>398</v>
      </c>
      <c r="G269" s="288" t="s">
        <v>399</v>
      </c>
      <c r="H269" s="289">
        <v>0.405</v>
      </c>
      <c r="I269" s="290"/>
      <c r="J269" s="291">
        <f>ROUND(I269*H269,2)</f>
        <v>0</v>
      </c>
      <c r="K269" s="287" t="s">
        <v>187</v>
      </c>
      <c r="L269" s="292"/>
      <c r="M269" s="293" t="s">
        <v>1</v>
      </c>
      <c r="N269" s="294" t="s">
        <v>41</v>
      </c>
      <c r="O269" s="92"/>
      <c r="P269" s="237">
        <f>O269*H269</f>
        <v>0</v>
      </c>
      <c r="Q269" s="237">
        <v>0.001</v>
      </c>
      <c r="R269" s="237">
        <f>Q269*H269</f>
        <v>0.00040500000000000003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222</v>
      </c>
      <c r="AT269" s="239" t="s">
        <v>369</v>
      </c>
      <c r="AU269" s="239" t="s">
        <v>84</v>
      </c>
      <c r="AY269" s="18" t="s">
        <v>181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80</v>
      </c>
      <c r="BK269" s="240">
        <f>ROUND(I269*H269,2)</f>
        <v>0</v>
      </c>
      <c r="BL269" s="18" t="s">
        <v>188</v>
      </c>
      <c r="BM269" s="239" t="s">
        <v>400</v>
      </c>
    </row>
    <row r="270" spans="1:51" s="14" customFormat="1" ht="12">
      <c r="A270" s="14"/>
      <c r="B270" s="252"/>
      <c r="C270" s="253"/>
      <c r="D270" s="243" t="s">
        <v>190</v>
      </c>
      <c r="E270" s="254" t="s">
        <v>1</v>
      </c>
      <c r="F270" s="255" t="s">
        <v>401</v>
      </c>
      <c r="G270" s="253"/>
      <c r="H270" s="256">
        <v>0.405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190</v>
      </c>
      <c r="AU270" s="262" t="s">
        <v>84</v>
      </c>
      <c r="AV270" s="14" t="s">
        <v>84</v>
      </c>
      <c r="AW270" s="14" t="s">
        <v>32</v>
      </c>
      <c r="AX270" s="14" t="s">
        <v>80</v>
      </c>
      <c r="AY270" s="262" t="s">
        <v>181</v>
      </c>
    </row>
    <row r="271" spans="1:65" s="2" customFormat="1" ht="24.15" customHeight="1">
      <c r="A271" s="39"/>
      <c r="B271" s="40"/>
      <c r="C271" s="228" t="s">
        <v>402</v>
      </c>
      <c r="D271" s="228" t="s">
        <v>183</v>
      </c>
      <c r="E271" s="229" t="s">
        <v>403</v>
      </c>
      <c r="F271" s="230" t="s">
        <v>404</v>
      </c>
      <c r="G271" s="231" t="s">
        <v>186</v>
      </c>
      <c r="H271" s="232">
        <v>13.5</v>
      </c>
      <c r="I271" s="233"/>
      <c r="J271" s="234">
        <f>ROUND(I271*H271,2)</f>
        <v>0</v>
      </c>
      <c r="K271" s="230" t="s">
        <v>187</v>
      </c>
      <c r="L271" s="45"/>
      <c r="M271" s="235" t="s">
        <v>1</v>
      </c>
      <c r="N271" s="236" t="s">
        <v>41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188</v>
      </c>
      <c r="AT271" s="239" t="s">
        <v>183</v>
      </c>
      <c r="AU271" s="239" t="s">
        <v>84</v>
      </c>
      <c r="AY271" s="18" t="s">
        <v>181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80</v>
      </c>
      <c r="BK271" s="240">
        <f>ROUND(I271*H271,2)</f>
        <v>0</v>
      </c>
      <c r="BL271" s="18" t="s">
        <v>188</v>
      </c>
      <c r="BM271" s="239" t="s">
        <v>405</v>
      </c>
    </row>
    <row r="272" spans="1:51" s="14" customFormat="1" ht="12">
      <c r="A272" s="14"/>
      <c r="B272" s="252"/>
      <c r="C272" s="253"/>
      <c r="D272" s="243" t="s">
        <v>190</v>
      </c>
      <c r="E272" s="254" t="s">
        <v>1</v>
      </c>
      <c r="F272" s="255" t="s">
        <v>148</v>
      </c>
      <c r="G272" s="253"/>
      <c r="H272" s="256">
        <v>13.5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190</v>
      </c>
      <c r="AU272" s="262" t="s">
        <v>84</v>
      </c>
      <c r="AV272" s="14" t="s">
        <v>84</v>
      </c>
      <c r="AW272" s="14" t="s">
        <v>32</v>
      </c>
      <c r="AX272" s="14" t="s">
        <v>80</v>
      </c>
      <c r="AY272" s="262" t="s">
        <v>181</v>
      </c>
    </row>
    <row r="273" spans="1:63" s="12" customFormat="1" ht="22.8" customHeight="1">
      <c r="A273" s="12"/>
      <c r="B273" s="212"/>
      <c r="C273" s="213"/>
      <c r="D273" s="214" t="s">
        <v>75</v>
      </c>
      <c r="E273" s="226" t="s">
        <v>188</v>
      </c>
      <c r="F273" s="226" t="s">
        <v>406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SUM(P274:P280)</f>
        <v>0</v>
      </c>
      <c r="Q273" s="220"/>
      <c r="R273" s="221">
        <f>SUM(R274:R280)</f>
        <v>0.38567304</v>
      </c>
      <c r="S273" s="220"/>
      <c r="T273" s="222">
        <f>SUM(T274:T280)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80</v>
      </c>
      <c r="AT273" s="224" t="s">
        <v>75</v>
      </c>
      <c r="AU273" s="224" t="s">
        <v>80</v>
      </c>
      <c r="AY273" s="223" t="s">
        <v>181</v>
      </c>
      <c r="BK273" s="225">
        <f>SUM(BK274:BK280)</f>
        <v>0</v>
      </c>
    </row>
    <row r="274" spans="1:65" s="2" customFormat="1" ht="16.5" customHeight="1">
      <c r="A274" s="39"/>
      <c r="B274" s="40"/>
      <c r="C274" s="228" t="s">
        <v>407</v>
      </c>
      <c r="D274" s="228" t="s">
        <v>183</v>
      </c>
      <c r="E274" s="229" t="s">
        <v>408</v>
      </c>
      <c r="F274" s="230" t="s">
        <v>409</v>
      </c>
      <c r="G274" s="231" t="s">
        <v>410</v>
      </c>
      <c r="H274" s="232">
        <v>12.069</v>
      </c>
      <c r="I274" s="233"/>
      <c r="J274" s="234">
        <f>ROUND(I274*H274,2)</f>
        <v>0</v>
      </c>
      <c r="K274" s="230" t="s">
        <v>187</v>
      </c>
      <c r="L274" s="45"/>
      <c r="M274" s="235" t="s">
        <v>1</v>
      </c>
      <c r="N274" s="236" t="s">
        <v>41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188</v>
      </c>
      <c r="AT274" s="239" t="s">
        <v>183</v>
      </c>
      <c r="AU274" s="239" t="s">
        <v>84</v>
      </c>
      <c r="AY274" s="18" t="s">
        <v>181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80</v>
      </c>
      <c r="BK274" s="240">
        <f>ROUND(I274*H274,2)</f>
        <v>0</v>
      </c>
      <c r="BL274" s="18" t="s">
        <v>188</v>
      </c>
      <c r="BM274" s="239" t="s">
        <v>411</v>
      </c>
    </row>
    <row r="275" spans="1:51" s="14" customFormat="1" ht="12">
      <c r="A275" s="14"/>
      <c r="B275" s="252"/>
      <c r="C275" s="253"/>
      <c r="D275" s="243" t="s">
        <v>190</v>
      </c>
      <c r="E275" s="254" t="s">
        <v>1</v>
      </c>
      <c r="F275" s="255" t="s">
        <v>136</v>
      </c>
      <c r="G275" s="253"/>
      <c r="H275" s="256">
        <v>12.069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190</v>
      </c>
      <c r="AU275" s="262" t="s">
        <v>84</v>
      </c>
      <c r="AV275" s="14" t="s">
        <v>84</v>
      </c>
      <c r="AW275" s="14" t="s">
        <v>32</v>
      </c>
      <c r="AX275" s="14" t="s">
        <v>80</v>
      </c>
      <c r="AY275" s="262" t="s">
        <v>181</v>
      </c>
    </row>
    <row r="276" spans="1:65" s="2" customFormat="1" ht="24.15" customHeight="1">
      <c r="A276" s="39"/>
      <c r="B276" s="40"/>
      <c r="C276" s="228" t="s">
        <v>412</v>
      </c>
      <c r="D276" s="228" t="s">
        <v>183</v>
      </c>
      <c r="E276" s="229" t="s">
        <v>413</v>
      </c>
      <c r="F276" s="230" t="s">
        <v>414</v>
      </c>
      <c r="G276" s="231" t="s">
        <v>410</v>
      </c>
      <c r="H276" s="232">
        <v>0.162</v>
      </c>
      <c r="I276" s="233"/>
      <c r="J276" s="234">
        <f>ROUND(I276*H276,2)</f>
        <v>0</v>
      </c>
      <c r="K276" s="230" t="s">
        <v>187</v>
      </c>
      <c r="L276" s="45"/>
      <c r="M276" s="235" t="s">
        <v>1</v>
      </c>
      <c r="N276" s="236" t="s">
        <v>41</v>
      </c>
      <c r="O276" s="92"/>
      <c r="P276" s="237">
        <f>O276*H276</f>
        <v>0</v>
      </c>
      <c r="Q276" s="237">
        <v>2.30102</v>
      </c>
      <c r="R276" s="237">
        <f>Q276*H276</f>
        <v>0.37276524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188</v>
      </c>
      <c r="AT276" s="239" t="s">
        <v>183</v>
      </c>
      <c r="AU276" s="239" t="s">
        <v>84</v>
      </c>
      <c r="AY276" s="18" t="s">
        <v>181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80</v>
      </c>
      <c r="BK276" s="240">
        <f>ROUND(I276*H276,2)</f>
        <v>0</v>
      </c>
      <c r="BL276" s="18" t="s">
        <v>188</v>
      </c>
      <c r="BM276" s="239" t="s">
        <v>415</v>
      </c>
    </row>
    <row r="277" spans="1:51" s="14" customFormat="1" ht="12">
      <c r="A277" s="14"/>
      <c r="B277" s="252"/>
      <c r="C277" s="253"/>
      <c r="D277" s="243" t="s">
        <v>190</v>
      </c>
      <c r="E277" s="254" t="s">
        <v>1</v>
      </c>
      <c r="F277" s="255" t="s">
        <v>132</v>
      </c>
      <c r="G277" s="253"/>
      <c r="H277" s="256">
        <v>0.162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2" t="s">
        <v>190</v>
      </c>
      <c r="AU277" s="262" t="s">
        <v>84</v>
      </c>
      <c r="AV277" s="14" t="s">
        <v>84</v>
      </c>
      <c r="AW277" s="14" t="s">
        <v>32</v>
      </c>
      <c r="AX277" s="14" t="s">
        <v>80</v>
      </c>
      <c r="AY277" s="262" t="s">
        <v>181</v>
      </c>
    </row>
    <row r="278" spans="1:65" s="2" customFormat="1" ht="16.5" customHeight="1">
      <c r="A278" s="39"/>
      <c r="B278" s="40"/>
      <c r="C278" s="228" t="s">
        <v>416</v>
      </c>
      <c r="D278" s="228" t="s">
        <v>183</v>
      </c>
      <c r="E278" s="229" t="s">
        <v>417</v>
      </c>
      <c r="F278" s="230" t="s">
        <v>418</v>
      </c>
      <c r="G278" s="231" t="s">
        <v>419</v>
      </c>
      <c r="H278" s="232">
        <v>2.02</v>
      </c>
      <c r="I278" s="233"/>
      <c r="J278" s="234">
        <f>ROUND(I278*H278,2)</f>
        <v>0</v>
      </c>
      <c r="K278" s="230" t="s">
        <v>187</v>
      </c>
      <c r="L278" s="45"/>
      <c r="M278" s="235" t="s">
        <v>1</v>
      </c>
      <c r="N278" s="236" t="s">
        <v>41</v>
      </c>
      <c r="O278" s="92"/>
      <c r="P278" s="237">
        <f>O278*H278</f>
        <v>0</v>
      </c>
      <c r="Q278" s="237">
        <v>0.00639</v>
      </c>
      <c r="R278" s="237">
        <f>Q278*H278</f>
        <v>0.0129078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188</v>
      </c>
      <c r="AT278" s="239" t="s">
        <v>183</v>
      </c>
      <c r="AU278" s="239" t="s">
        <v>84</v>
      </c>
      <c r="AY278" s="18" t="s">
        <v>181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80</v>
      </c>
      <c r="BK278" s="240">
        <f>ROUND(I278*H278,2)</f>
        <v>0</v>
      </c>
      <c r="BL278" s="18" t="s">
        <v>188</v>
      </c>
      <c r="BM278" s="239" t="s">
        <v>420</v>
      </c>
    </row>
    <row r="279" spans="1:51" s="13" customFormat="1" ht="12">
      <c r="A279" s="13"/>
      <c r="B279" s="241"/>
      <c r="C279" s="242"/>
      <c r="D279" s="243" t="s">
        <v>190</v>
      </c>
      <c r="E279" s="244" t="s">
        <v>1</v>
      </c>
      <c r="F279" s="245" t="s">
        <v>252</v>
      </c>
      <c r="G279" s="242"/>
      <c r="H279" s="244" t="s">
        <v>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190</v>
      </c>
      <c r="AU279" s="251" t="s">
        <v>84</v>
      </c>
      <c r="AV279" s="13" t="s">
        <v>80</v>
      </c>
      <c r="AW279" s="13" t="s">
        <v>32</v>
      </c>
      <c r="AX279" s="13" t="s">
        <v>76</v>
      </c>
      <c r="AY279" s="251" t="s">
        <v>181</v>
      </c>
    </row>
    <row r="280" spans="1:51" s="14" customFormat="1" ht="12">
      <c r="A280" s="14"/>
      <c r="B280" s="252"/>
      <c r="C280" s="253"/>
      <c r="D280" s="243" t="s">
        <v>190</v>
      </c>
      <c r="E280" s="254" t="s">
        <v>1</v>
      </c>
      <c r="F280" s="255" t="s">
        <v>421</v>
      </c>
      <c r="G280" s="253"/>
      <c r="H280" s="256">
        <v>2.02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190</v>
      </c>
      <c r="AU280" s="262" t="s">
        <v>84</v>
      </c>
      <c r="AV280" s="14" t="s">
        <v>84</v>
      </c>
      <c r="AW280" s="14" t="s">
        <v>32</v>
      </c>
      <c r="AX280" s="14" t="s">
        <v>80</v>
      </c>
      <c r="AY280" s="262" t="s">
        <v>181</v>
      </c>
    </row>
    <row r="281" spans="1:63" s="12" customFormat="1" ht="22.8" customHeight="1">
      <c r="A281" s="12"/>
      <c r="B281" s="212"/>
      <c r="C281" s="213"/>
      <c r="D281" s="214" t="s">
        <v>75</v>
      </c>
      <c r="E281" s="226" t="s">
        <v>206</v>
      </c>
      <c r="F281" s="226" t="s">
        <v>422</v>
      </c>
      <c r="G281" s="213"/>
      <c r="H281" s="213"/>
      <c r="I281" s="216"/>
      <c r="J281" s="227">
        <f>BK281</f>
        <v>0</v>
      </c>
      <c r="K281" s="213"/>
      <c r="L281" s="218"/>
      <c r="M281" s="219"/>
      <c r="N281" s="220"/>
      <c r="O281" s="220"/>
      <c r="P281" s="221">
        <f>SUM(P282:P302)</f>
        <v>0</v>
      </c>
      <c r="Q281" s="220"/>
      <c r="R281" s="221">
        <f>SUM(R282:R302)</f>
        <v>207.9994065</v>
      </c>
      <c r="S281" s="220"/>
      <c r="T281" s="222">
        <f>SUM(T282:T302)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3" t="s">
        <v>80</v>
      </c>
      <c r="AT281" s="224" t="s">
        <v>75</v>
      </c>
      <c r="AU281" s="224" t="s">
        <v>80</v>
      </c>
      <c r="AY281" s="223" t="s">
        <v>181</v>
      </c>
      <c r="BK281" s="225">
        <f>SUM(BK282:BK302)</f>
        <v>0</v>
      </c>
    </row>
    <row r="282" spans="1:65" s="2" customFormat="1" ht="24.15" customHeight="1">
      <c r="A282" s="39"/>
      <c r="B282" s="40"/>
      <c r="C282" s="228" t="s">
        <v>423</v>
      </c>
      <c r="D282" s="228" t="s">
        <v>183</v>
      </c>
      <c r="E282" s="229" t="s">
        <v>424</v>
      </c>
      <c r="F282" s="230" t="s">
        <v>425</v>
      </c>
      <c r="G282" s="231" t="s">
        <v>186</v>
      </c>
      <c r="H282" s="232">
        <v>151.42</v>
      </c>
      <c r="I282" s="233"/>
      <c r="J282" s="234">
        <f>ROUND(I282*H282,2)</f>
        <v>0</v>
      </c>
      <c r="K282" s="230" t="s">
        <v>187</v>
      </c>
      <c r="L282" s="45"/>
      <c r="M282" s="235" t="s">
        <v>1</v>
      </c>
      <c r="N282" s="236" t="s">
        <v>41</v>
      </c>
      <c r="O282" s="92"/>
      <c r="P282" s="237">
        <f>O282*H282</f>
        <v>0</v>
      </c>
      <c r="Q282" s="237">
        <v>0.575</v>
      </c>
      <c r="R282" s="237">
        <f>Q282*H282</f>
        <v>87.06649999999999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188</v>
      </c>
      <c r="AT282" s="239" t="s">
        <v>183</v>
      </c>
      <c r="AU282" s="239" t="s">
        <v>84</v>
      </c>
      <c r="AY282" s="18" t="s">
        <v>181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80</v>
      </c>
      <c r="BK282" s="240">
        <f>ROUND(I282*H282,2)</f>
        <v>0</v>
      </c>
      <c r="BL282" s="18" t="s">
        <v>188</v>
      </c>
      <c r="BM282" s="239" t="s">
        <v>426</v>
      </c>
    </row>
    <row r="283" spans="1:51" s="13" customFormat="1" ht="12">
      <c r="A283" s="13"/>
      <c r="B283" s="241"/>
      <c r="C283" s="242"/>
      <c r="D283" s="243" t="s">
        <v>190</v>
      </c>
      <c r="E283" s="244" t="s">
        <v>1</v>
      </c>
      <c r="F283" s="245" t="s">
        <v>427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190</v>
      </c>
      <c r="AU283" s="251" t="s">
        <v>84</v>
      </c>
      <c r="AV283" s="13" t="s">
        <v>80</v>
      </c>
      <c r="AW283" s="13" t="s">
        <v>32</v>
      </c>
      <c r="AX283" s="13" t="s">
        <v>76</v>
      </c>
      <c r="AY283" s="251" t="s">
        <v>181</v>
      </c>
    </row>
    <row r="284" spans="1:51" s="14" customFormat="1" ht="12">
      <c r="A284" s="14"/>
      <c r="B284" s="252"/>
      <c r="C284" s="253"/>
      <c r="D284" s="243" t="s">
        <v>190</v>
      </c>
      <c r="E284" s="254" t="s">
        <v>1</v>
      </c>
      <c r="F284" s="255" t="s">
        <v>192</v>
      </c>
      <c r="G284" s="253"/>
      <c r="H284" s="256">
        <v>151.42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190</v>
      </c>
      <c r="AU284" s="262" t="s">
        <v>84</v>
      </c>
      <c r="AV284" s="14" t="s">
        <v>84</v>
      </c>
      <c r="AW284" s="14" t="s">
        <v>32</v>
      </c>
      <c r="AX284" s="14" t="s">
        <v>80</v>
      </c>
      <c r="AY284" s="262" t="s">
        <v>181</v>
      </c>
    </row>
    <row r="285" spans="1:65" s="2" customFormat="1" ht="33" customHeight="1">
      <c r="A285" s="39"/>
      <c r="B285" s="40"/>
      <c r="C285" s="228" t="s">
        <v>428</v>
      </c>
      <c r="D285" s="228" t="s">
        <v>183</v>
      </c>
      <c r="E285" s="229" t="s">
        <v>429</v>
      </c>
      <c r="F285" s="230" t="s">
        <v>430</v>
      </c>
      <c r="G285" s="231" t="s">
        <v>186</v>
      </c>
      <c r="H285" s="232">
        <v>147.42</v>
      </c>
      <c r="I285" s="233"/>
      <c r="J285" s="234">
        <f>ROUND(I285*H285,2)</f>
        <v>0</v>
      </c>
      <c r="K285" s="230" t="s">
        <v>187</v>
      </c>
      <c r="L285" s="45"/>
      <c r="M285" s="235" t="s">
        <v>1</v>
      </c>
      <c r="N285" s="236" t="s">
        <v>41</v>
      </c>
      <c r="O285" s="92"/>
      <c r="P285" s="237">
        <f>O285*H285</f>
        <v>0</v>
      </c>
      <c r="Q285" s="237">
        <v>0.18463</v>
      </c>
      <c r="R285" s="237">
        <f>Q285*H285</f>
        <v>27.218154599999995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188</v>
      </c>
      <c r="AT285" s="239" t="s">
        <v>183</v>
      </c>
      <c r="AU285" s="239" t="s">
        <v>84</v>
      </c>
      <c r="AY285" s="18" t="s">
        <v>181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80</v>
      </c>
      <c r="BK285" s="240">
        <f>ROUND(I285*H285,2)</f>
        <v>0</v>
      </c>
      <c r="BL285" s="18" t="s">
        <v>188</v>
      </c>
      <c r="BM285" s="239" t="s">
        <v>431</v>
      </c>
    </row>
    <row r="286" spans="1:51" s="13" customFormat="1" ht="12">
      <c r="A286" s="13"/>
      <c r="B286" s="241"/>
      <c r="C286" s="242"/>
      <c r="D286" s="243" t="s">
        <v>190</v>
      </c>
      <c r="E286" s="244" t="s">
        <v>1</v>
      </c>
      <c r="F286" s="245" t="s">
        <v>432</v>
      </c>
      <c r="G286" s="242"/>
      <c r="H286" s="244" t="s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190</v>
      </c>
      <c r="AU286" s="251" t="s">
        <v>84</v>
      </c>
      <c r="AV286" s="13" t="s">
        <v>80</v>
      </c>
      <c r="AW286" s="13" t="s">
        <v>32</v>
      </c>
      <c r="AX286" s="13" t="s">
        <v>76</v>
      </c>
      <c r="AY286" s="251" t="s">
        <v>181</v>
      </c>
    </row>
    <row r="287" spans="1:51" s="14" customFormat="1" ht="12">
      <c r="A287" s="14"/>
      <c r="B287" s="252"/>
      <c r="C287" s="253"/>
      <c r="D287" s="243" t="s">
        <v>190</v>
      </c>
      <c r="E287" s="254" t="s">
        <v>1</v>
      </c>
      <c r="F287" s="255" t="s">
        <v>433</v>
      </c>
      <c r="G287" s="253"/>
      <c r="H287" s="256">
        <v>147.42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190</v>
      </c>
      <c r="AU287" s="262" t="s">
        <v>84</v>
      </c>
      <c r="AV287" s="14" t="s">
        <v>84</v>
      </c>
      <c r="AW287" s="14" t="s">
        <v>32</v>
      </c>
      <c r="AX287" s="14" t="s">
        <v>80</v>
      </c>
      <c r="AY287" s="262" t="s">
        <v>181</v>
      </c>
    </row>
    <row r="288" spans="1:65" s="2" customFormat="1" ht="24.15" customHeight="1">
      <c r="A288" s="39"/>
      <c r="B288" s="40"/>
      <c r="C288" s="228" t="s">
        <v>434</v>
      </c>
      <c r="D288" s="228" t="s">
        <v>183</v>
      </c>
      <c r="E288" s="229" t="s">
        <v>435</v>
      </c>
      <c r="F288" s="230" t="s">
        <v>436</v>
      </c>
      <c r="G288" s="231" t="s">
        <v>186</v>
      </c>
      <c r="H288" s="232">
        <v>151.42</v>
      </c>
      <c r="I288" s="233"/>
      <c r="J288" s="234">
        <f>ROUND(I288*H288,2)</f>
        <v>0</v>
      </c>
      <c r="K288" s="230" t="s">
        <v>187</v>
      </c>
      <c r="L288" s="45"/>
      <c r="M288" s="235" t="s">
        <v>1</v>
      </c>
      <c r="N288" s="236" t="s">
        <v>41</v>
      </c>
      <c r="O288" s="92"/>
      <c r="P288" s="237">
        <f>O288*H288</f>
        <v>0</v>
      </c>
      <c r="Q288" s="237">
        <v>0.33206</v>
      </c>
      <c r="R288" s="237">
        <f>Q288*H288</f>
        <v>50.2805252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188</v>
      </c>
      <c r="AT288" s="239" t="s">
        <v>183</v>
      </c>
      <c r="AU288" s="239" t="s">
        <v>84</v>
      </c>
      <c r="AY288" s="18" t="s">
        <v>181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80</v>
      </c>
      <c r="BK288" s="240">
        <f>ROUND(I288*H288,2)</f>
        <v>0</v>
      </c>
      <c r="BL288" s="18" t="s">
        <v>188</v>
      </c>
      <c r="BM288" s="239" t="s">
        <v>437</v>
      </c>
    </row>
    <row r="289" spans="1:51" s="13" customFormat="1" ht="12">
      <c r="A289" s="13"/>
      <c r="B289" s="241"/>
      <c r="C289" s="242"/>
      <c r="D289" s="243" t="s">
        <v>190</v>
      </c>
      <c r="E289" s="244" t="s">
        <v>1</v>
      </c>
      <c r="F289" s="245" t="s">
        <v>427</v>
      </c>
      <c r="G289" s="242"/>
      <c r="H289" s="244" t="s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190</v>
      </c>
      <c r="AU289" s="251" t="s">
        <v>84</v>
      </c>
      <c r="AV289" s="13" t="s">
        <v>80</v>
      </c>
      <c r="AW289" s="13" t="s">
        <v>32</v>
      </c>
      <c r="AX289" s="13" t="s">
        <v>76</v>
      </c>
      <c r="AY289" s="251" t="s">
        <v>181</v>
      </c>
    </row>
    <row r="290" spans="1:51" s="14" customFormat="1" ht="12">
      <c r="A290" s="14"/>
      <c r="B290" s="252"/>
      <c r="C290" s="253"/>
      <c r="D290" s="243" t="s">
        <v>190</v>
      </c>
      <c r="E290" s="254" t="s">
        <v>1</v>
      </c>
      <c r="F290" s="255" t="s">
        <v>192</v>
      </c>
      <c r="G290" s="253"/>
      <c r="H290" s="256">
        <v>151.42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2" t="s">
        <v>190</v>
      </c>
      <c r="AU290" s="262" t="s">
        <v>84</v>
      </c>
      <c r="AV290" s="14" t="s">
        <v>84</v>
      </c>
      <c r="AW290" s="14" t="s">
        <v>32</v>
      </c>
      <c r="AX290" s="14" t="s">
        <v>80</v>
      </c>
      <c r="AY290" s="262" t="s">
        <v>181</v>
      </c>
    </row>
    <row r="291" spans="1:65" s="2" customFormat="1" ht="24.15" customHeight="1">
      <c r="A291" s="39"/>
      <c r="B291" s="40"/>
      <c r="C291" s="228" t="s">
        <v>438</v>
      </c>
      <c r="D291" s="228" t="s">
        <v>183</v>
      </c>
      <c r="E291" s="229" t="s">
        <v>439</v>
      </c>
      <c r="F291" s="230" t="s">
        <v>440</v>
      </c>
      <c r="G291" s="231" t="s">
        <v>186</v>
      </c>
      <c r="H291" s="232">
        <v>151.42</v>
      </c>
      <c r="I291" s="233"/>
      <c r="J291" s="234">
        <f>ROUND(I291*H291,2)</f>
        <v>0</v>
      </c>
      <c r="K291" s="230" t="s">
        <v>187</v>
      </c>
      <c r="L291" s="45"/>
      <c r="M291" s="235" t="s">
        <v>1</v>
      </c>
      <c r="N291" s="236" t="s">
        <v>41</v>
      </c>
      <c r="O291" s="92"/>
      <c r="P291" s="237">
        <f>O291*H291</f>
        <v>0</v>
      </c>
      <c r="Q291" s="237">
        <v>0.00601</v>
      </c>
      <c r="R291" s="237">
        <f>Q291*H291</f>
        <v>0.9100341999999999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188</v>
      </c>
      <c r="AT291" s="239" t="s">
        <v>183</v>
      </c>
      <c r="AU291" s="239" t="s">
        <v>84</v>
      </c>
      <c r="AY291" s="18" t="s">
        <v>181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80</v>
      </c>
      <c r="BK291" s="240">
        <f>ROUND(I291*H291,2)</f>
        <v>0</v>
      </c>
      <c r="BL291" s="18" t="s">
        <v>188</v>
      </c>
      <c r="BM291" s="239" t="s">
        <v>441</v>
      </c>
    </row>
    <row r="292" spans="1:51" s="13" customFormat="1" ht="12">
      <c r="A292" s="13"/>
      <c r="B292" s="241"/>
      <c r="C292" s="242"/>
      <c r="D292" s="243" t="s">
        <v>190</v>
      </c>
      <c r="E292" s="244" t="s">
        <v>1</v>
      </c>
      <c r="F292" s="245" t="s">
        <v>427</v>
      </c>
      <c r="G292" s="242"/>
      <c r="H292" s="244" t="s">
        <v>1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1" t="s">
        <v>190</v>
      </c>
      <c r="AU292" s="251" t="s">
        <v>84</v>
      </c>
      <c r="AV292" s="13" t="s">
        <v>80</v>
      </c>
      <c r="AW292" s="13" t="s">
        <v>32</v>
      </c>
      <c r="AX292" s="13" t="s">
        <v>76</v>
      </c>
      <c r="AY292" s="251" t="s">
        <v>181</v>
      </c>
    </row>
    <row r="293" spans="1:51" s="14" customFormat="1" ht="12">
      <c r="A293" s="14"/>
      <c r="B293" s="252"/>
      <c r="C293" s="253"/>
      <c r="D293" s="243" t="s">
        <v>190</v>
      </c>
      <c r="E293" s="254" t="s">
        <v>1</v>
      </c>
      <c r="F293" s="255" t="s">
        <v>192</v>
      </c>
      <c r="G293" s="253"/>
      <c r="H293" s="256">
        <v>151.42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2" t="s">
        <v>190</v>
      </c>
      <c r="AU293" s="262" t="s">
        <v>84</v>
      </c>
      <c r="AV293" s="14" t="s">
        <v>84</v>
      </c>
      <c r="AW293" s="14" t="s">
        <v>32</v>
      </c>
      <c r="AX293" s="14" t="s">
        <v>80</v>
      </c>
      <c r="AY293" s="262" t="s">
        <v>181</v>
      </c>
    </row>
    <row r="294" spans="1:65" s="2" customFormat="1" ht="21.75" customHeight="1">
      <c r="A294" s="39"/>
      <c r="B294" s="40"/>
      <c r="C294" s="228" t="s">
        <v>442</v>
      </c>
      <c r="D294" s="228" t="s">
        <v>183</v>
      </c>
      <c r="E294" s="229" t="s">
        <v>443</v>
      </c>
      <c r="F294" s="230" t="s">
        <v>444</v>
      </c>
      <c r="G294" s="231" t="s">
        <v>186</v>
      </c>
      <c r="H294" s="232">
        <v>321.75</v>
      </c>
      <c r="I294" s="233"/>
      <c r="J294" s="234">
        <f>ROUND(I294*H294,2)</f>
        <v>0</v>
      </c>
      <c r="K294" s="230" t="s">
        <v>187</v>
      </c>
      <c r="L294" s="45"/>
      <c r="M294" s="235" t="s">
        <v>1</v>
      </c>
      <c r="N294" s="236" t="s">
        <v>41</v>
      </c>
      <c r="O294" s="92"/>
      <c r="P294" s="237">
        <f>O294*H294</f>
        <v>0</v>
      </c>
      <c r="Q294" s="237">
        <v>0.00021</v>
      </c>
      <c r="R294" s="237">
        <f>Q294*H294</f>
        <v>0.0675675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188</v>
      </c>
      <c r="AT294" s="239" t="s">
        <v>183</v>
      </c>
      <c r="AU294" s="239" t="s">
        <v>84</v>
      </c>
      <c r="AY294" s="18" t="s">
        <v>181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80</v>
      </c>
      <c r="BK294" s="240">
        <f>ROUND(I294*H294,2)</f>
        <v>0</v>
      </c>
      <c r="BL294" s="18" t="s">
        <v>188</v>
      </c>
      <c r="BM294" s="239" t="s">
        <v>445</v>
      </c>
    </row>
    <row r="295" spans="1:51" s="13" customFormat="1" ht="12">
      <c r="A295" s="13"/>
      <c r="B295" s="241"/>
      <c r="C295" s="242"/>
      <c r="D295" s="243" t="s">
        <v>190</v>
      </c>
      <c r="E295" s="244" t="s">
        <v>1</v>
      </c>
      <c r="F295" s="245" t="s">
        <v>427</v>
      </c>
      <c r="G295" s="242"/>
      <c r="H295" s="244" t="s">
        <v>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190</v>
      </c>
      <c r="AU295" s="251" t="s">
        <v>84</v>
      </c>
      <c r="AV295" s="13" t="s">
        <v>80</v>
      </c>
      <c r="AW295" s="13" t="s">
        <v>32</v>
      </c>
      <c r="AX295" s="13" t="s">
        <v>76</v>
      </c>
      <c r="AY295" s="251" t="s">
        <v>181</v>
      </c>
    </row>
    <row r="296" spans="1:51" s="14" customFormat="1" ht="12">
      <c r="A296" s="14"/>
      <c r="B296" s="252"/>
      <c r="C296" s="253"/>
      <c r="D296" s="243" t="s">
        <v>190</v>
      </c>
      <c r="E296" s="254" t="s">
        <v>1</v>
      </c>
      <c r="F296" s="255" t="s">
        <v>200</v>
      </c>
      <c r="G296" s="253"/>
      <c r="H296" s="256">
        <v>321.75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2" t="s">
        <v>190</v>
      </c>
      <c r="AU296" s="262" t="s">
        <v>84</v>
      </c>
      <c r="AV296" s="14" t="s">
        <v>84</v>
      </c>
      <c r="AW296" s="14" t="s">
        <v>32</v>
      </c>
      <c r="AX296" s="14" t="s">
        <v>80</v>
      </c>
      <c r="AY296" s="262" t="s">
        <v>181</v>
      </c>
    </row>
    <row r="297" spans="1:65" s="2" customFormat="1" ht="33" customHeight="1">
      <c r="A297" s="39"/>
      <c r="B297" s="40"/>
      <c r="C297" s="228" t="s">
        <v>446</v>
      </c>
      <c r="D297" s="228" t="s">
        <v>183</v>
      </c>
      <c r="E297" s="229" t="s">
        <v>447</v>
      </c>
      <c r="F297" s="230" t="s">
        <v>448</v>
      </c>
      <c r="G297" s="231" t="s">
        <v>186</v>
      </c>
      <c r="H297" s="232">
        <v>321.75</v>
      </c>
      <c r="I297" s="233"/>
      <c r="J297" s="234">
        <f>ROUND(I297*H297,2)</f>
        <v>0</v>
      </c>
      <c r="K297" s="230" t="s">
        <v>187</v>
      </c>
      <c r="L297" s="45"/>
      <c r="M297" s="235" t="s">
        <v>1</v>
      </c>
      <c r="N297" s="236" t="s">
        <v>41</v>
      </c>
      <c r="O297" s="92"/>
      <c r="P297" s="237">
        <f>O297*H297</f>
        <v>0</v>
      </c>
      <c r="Q297" s="237">
        <v>0.12966</v>
      </c>
      <c r="R297" s="237">
        <f>Q297*H297</f>
        <v>41.718105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188</v>
      </c>
      <c r="AT297" s="239" t="s">
        <v>183</v>
      </c>
      <c r="AU297" s="239" t="s">
        <v>84</v>
      </c>
      <c r="AY297" s="18" t="s">
        <v>181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80</v>
      </c>
      <c r="BK297" s="240">
        <f>ROUND(I297*H297,2)</f>
        <v>0</v>
      </c>
      <c r="BL297" s="18" t="s">
        <v>188</v>
      </c>
      <c r="BM297" s="239" t="s">
        <v>449</v>
      </c>
    </row>
    <row r="298" spans="1:51" s="13" customFormat="1" ht="12">
      <c r="A298" s="13"/>
      <c r="B298" s="241"/>
      <c r="C298" s="242"/>
      <c r="D298" s="243" t="s">
        <v>190</v>
      </c>
      <c r="E298" s="244" t="s">
        <v>1</v>
      </c>
      <c r="F298" s="245" t="s">
        <v>427</v>
      </c>
      <c r="G298" s="242"/>
      <c r="H298" s="244" t="s">
        <v>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190</v>
      </c>
      <c r="AU298" s="251" t="s">
        <v>84</v>
      </c>
      <c r="AV298" s="13" t="s">
        <v>80</v>
      </c>
      <c r="AW298" s="13" t="s">
        <v>32</v>
      </c>
      <c r="AX298" s="13" t="s">
        <v>76</v>
      </c>
      <c r="AY298" s="251" t="s">
        <v>181</v>
      </c>
    </row>
    <row r="299" spans="1:51" s="14" customFormat="1" ht="12">
      <c r="A299" s="14"/>
      <c r="B299" s="252"/>
      <c r="C299" s="253"/>
      <c r="D299" s="243" t="s">
        <v>190</v>
      </c>
      <c r="E299" s="254" t="s">
        <v>1</v>
      </c>
      <c r="F299" s="255" t="s">
        <v>200</v>
      </c>
      <c r="G299" s="253"/>
      <c r="H299" s="256">
        <v>321.75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190</v>
      </c>
      <c r="AU299" s="262" t="s">
        <v>84</v>
      </c>
      <c r="AV299" s="14" t="s">
        <v>84</v>
      </c>
      <c r="AW299" s="14" t="s">
        <v>32</v>
      </c>
      <c r="AX299" s="14" t="s">
        <v>80</v>
      </c>
      <c r="AY299" s="262" t="s">
        <v>181</v>
      </c>
    </row>
    <row r="300" spans="1:65" s="2" customFormat="1" ht="33" customHeight="1">
      <c r="A300" s="39"/>
      <c r="B300" s="40"/>
      <c r="C300" s="228" t="s">
        <v>450</v>
      </c>
      <c r="D300" s="228" t="s">
        <v>183</v>
      </c>
      <c r="E300" s="229" t="s">
        <v>451</v>
      </c>
      <c r="F300" s="230" t="s">
        <v>452</v>
      </c>
      <c r="G300" s="231" t="s">
        <v>186</v>
      </c>
      <c r="H300" s="232">
        <v>4</v>
      </c>
      <c r="I300" s="233"/>
      <c r="J300" s="234">
        <f>ROUND(I300*H300,2)</f>
        <v>0</v>
      </c>
      <c r="K300" s="230" t="s">
        <v>187</v>
      </c>
      <c r="L300" s="45"/>
      <c r="M300" s="235" t="s">
        <v>1</v>
      </c>
      <c r="N300" s="236" t="s">
        <v>41</v>
      </c>
      <c r="O300" s="92"/>
      <c r="P300" s="237">
        <f>O300*H300</f>
        <v>0</v>
      </c>
      <c r="Q300" s="237">
        <v>0.18463</v>
      </c>
      <c r="R300" s="237">
        <f>Q300*H300</f>
        <v>0.73852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188</v>
      </c>
      <c r="AT300" s="239" t="s">
        <v>183</v>
      </c>
      <c r="AU300" s="239" t="s">
        <v>84</v>
      </c>
      <c r="AY300" s="18" t="s">
        <v>181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80</v>
      </c>
      <c r="BK300" s="240">
        <f>ROUND(I300*H300,2)</f>
        <v>0</v>
      </c>
      <c r="BL300" s="18" t="s">
        <v>188</v>
      </c>
      <c r="BM300" s="239" t="s">
        <v>453</v>
      </c>
    </row>
    <row r="301" spans="1:51" s="13" customFormat="1" ht="12">
      <c r="A301" s="13"/>
      <c r="B301" s="241"/>
      <c r="C301" s="242"/>
      <c r="D301" s="243" t="s">
        <v>190</v>
      </c>
      <c r="E301" s="244" t="s">
        <v>1</v>
      </c>
      <c r="F301" s="245" t="s">
        <v>427</v>
      </c>
      <c r="G301" s="242"/>
      <c r="H301" s="244" t="s">
        <v>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190</v>
      </c>
      <c r="AU301" s="251" t="s">
        <v>84</v>
      </c>
      <c r="AV301" s="13" t="s">
        <v>80</v>
      </c>
      <c r="AW301" s="13" t="s">
        <v>32</v>
      </c>
      <c r="AX301" s="13" t="s">
        <v>76</v>
      </c>
      <c r="AY301" s="251" t="s">
        <v>181</v>
      </c>
    </row>
    <row r="302" spans="1:51" s="14" customFormat="1" ht="12">
      <c r="A302" s="14"/>
      <c r="B302" s="252"/>
      <c r="C302" s="253"/>
      <c r="D302" s="243" t="s">
        <v>190</v>
      </c>
      <c r="E302" s="254" t="s">
        <v>1</v>
      </c>
      <c r="F302" s="255" t="s">
        <v>454</v>
      </c>
      <c r="G302" s="253"/>
      <c r="H302" s="256">
        <v>4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190</v>
      </c>
      <c r="AU302" s="262" t="s">
        <v>84</v>
      </c>
      <c r="AV302" s="14" t="s">
        <v>84</v>
      </c>
      <c r="AW302" s="14" t="s">
        <v>32</v>
      </c>
      <c r="AX302" s="14" t="s">
        <v>80</v>
      </c>
      <c r="AY302" s="262" t="s">
        <v>181</v>
      </c>
    </row>
    <row r="303" spans="1:63" s="12" customFormat="1" ht="22.8" customHeight="1">
      <c r="A303" s="12"/>
      <c r="B303" s="212"/>
      <c r="C303" s="213"/>
      <c r="D303" s="214" t="s">
        <v>75</v>
      </c>
      <c r="E303" s="226" t="s">
        <v>222</v>
      </c>
      <c r="F303" s="226" t="s">
        <v>455</v>
      </c>
      <c r="G303" s="213"/>
      <c r="H303" s="213"/>
      <c r="I303" s="216"/>
      <c r="J303" s="227">
        <f>BK303</f>
        <v>0</v>
      </c>
      <c r="K303" s="213"/>
      <c r="L303" s="218"/>
      <c r="M303" s="219"/>
      <c r="N303" s="220"/>
      <c r="O303" s="220"/>
      <c r="P303" s="221">
        <f>SUM(P304:P476)</f>
        <v>0</v>
      </c>
      <c r="Q303" s="220"/>
      <c r="R303" s="221">
        <f>SUM(R304:R476)</f>
        <v>2.66142325</v>
      </c>
      <c r="S303" s="220"/>
      <c r="T303" s="222">
        <f>SUM(T304:T476)</f>
        <v>0.4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3" t="s">
        <v>80</v>
      </c>
      <c r="AT303" s="224" t="s">
        <v>75</v>
      </c>
      <c r="AU303" s="224" t="s">
        <v>80</v>
      </c>
      <c r="AY303" s="223" t="s">
        <v>181</v>
      </c>
      <c r="BK303" s="225">
        <f>SUM(BK304:BK476)</f>
        <v>0</v>
      </c>
    </row>
    <row r="304" spans="1:65" s="2" customFormat="1" ht="24.15" customHeight="1">
      <c r="A304" s="39"/>
      <c r="B304" s="40"/>
      <c r="C304" s="228" t="s">
        <v>456</v>
      </c>
      <c r="D304" s="228" t="s">
        <v>183</v>
      </c>
      <c r="E304" s="229" t="s">
        <v>457</v>
      </c>
      <c r="F304" s="230" t="s">
        <v>458</v>
      </c>
      <c r="G304" s="231" t="s">
        <v>459</v>
      </c>
      <c r="H304" s="232">
        <v>1</v>
      </c>
      <c r="I304" s="233"/>
      <c r="J304" s="234">
        <f>ROUND(I304*H304,2)</f>
        <v>0</v>
      </c>
      <c r="K304" s="230" t="s">
        <v>187</v>
      </c>
      <c r="L304" s="45"/>
      <c r="M304" s="235" t="s">
        <v>1</v>
      </c>
      <c r="N304" s="236" t="s">
        <v>41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188</v>
      </c>
      <c r="AT304" s="239" t="s">
        <v>183</v>
      </c>
      <c r="AU304" s="239" t="s">
        <v>84</v>
      </c>
      <c r="AY304" s="18" t="s">
        <v>181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80</v>
      </c>
      <c r="BK304" s="240">
        <f>ROUND(I304*H304,2)</f>
        <v>0</v>
      </c>
      <c r="BL304" s="18" t="s">
        <v>188</v>
      </c>
      <c r="BM304" s="239" t="s">
        <v>460</v>
      </c>
    </row>
    <row r="305" spans="1:51" s="13" customFormat="1" ht="12">
      <c r="A305" s="13"/>
      <c r="B305" s="241"/>
      <c r="C305" s="242"/>
      <c r="D305" s="243" t="s">
        <v>190</v>
      </c>
      <c r="E305" s="244" t="s">
        <v>1</v>
      </c>
      <c r="F305" s="245" t="s">
        <v>461</v>
      </c>
      <c r="G305" s="242"/>
      <c r="H305" s="244" t="s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190</v>
      </c>
      <c r="AU305" s="251" t="s">
        <v>84</v>
      </c>
      <c r="AV305" s="13" t="s">
        <v>80</v>
      </c>
      <c r="AW305" s="13" t="s">
        <v>32</v>
      </c>
      <c r="AX305" s="13" t="s">
        <v>76</v>
      </c>
      <c r="AY305" s="251" t="s">
        <v>181</v>
      </c>
    </row>
    <row r="306" spans="1:51" s="14" customFormat="1" ht="12">
      <c r="A306" s="14"/>
      <c r="B306" s="252"/>
      <c r="C306" s="253"/>
      <c r="D306" s="243" t="s">
        <v>190</v>
      </c>
      <c r="E306" s="254" t="s">
        <v>1</v>
      </c>
      <c r="F306" s="255" t="s">
        <v>462</v>
      </c>
      <c r="G306" s="253"/>
      <c r="H306" s="256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190</v>
      </c>
      <c r="AU306" s="262" t="s">
        <v>84</v>
      </c>
      <c r="AV306" s="14" t="s">
        <v>84</v>
      </c>
      <c r="AW306" s="14" t="s">
        <v>32</v>
      </c>
      <c r="AX306" s="14" t="s">
        <v>80</v>
      </c>
      <c r="AY306" s="262" t="s">
        <v>181</v>
      </c>
    </row>
    <row r="307" spans="1:65" s="2" customFormat="1" ht="24.15" customHeight="1">
      <c r="A307" s="39"/>
      <c r="B307" s="40"/>
      <c r="C307" s="228" t="s">
        <v>463</v>
      </c>
      <c r="D307" s="228" t="s">
        <v>183</v>
      </c>
      <c r="E307" s="229" t="s">
        <v>464</v>
      </c>
      <c r="F307" s="230" t="s">
        <v>465</v>
      </c>
      <c r="G307" s="231" t="s">
        <v>459</v>
      </c>
      <c r="H307" s="232">
        <v>1</v>
      </c>
      <c r="I307" s="233"/>
      <c r="J307" s="234">
        <f>ROUND(I307*H307,2)</f>
        <v>0</v>
      </c>
      <c r="K307" s="230" t="s">
        <v>187</v>
      </c>
      <c r="L307" s="45"/>
      <c r="M307" s="235" t="s">
        <v>1</v>
      </c>
      <c r="N307" s="236" t="s">
        <v>41</v>
      </c>
      <c r="O307" s="92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188</v>
      </c>
      <c r="AT307" s="239" t="s">
        <v>183</v>
      </c>
      <c r="AU307" s="239" t="s">
        <v>84</v>
      </c>
      <c r="AY307" s="18" t="s">
        <v>181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80</v>
      </c>
      <c r="BK307" s="240">
        <f>ROUND(I307*H307,2)</f>
        <v>0</v>
      </c>
      <c r="BL307" s="18" t="s">
        <v>188</v>
      </c>
      <c r="BM307" s="239" t="s">
        <v>466</v>
      </c>
    </row>
    <row r="308" spans="1:51" s="13" customFormat="1" ht="12">
      <c r="A308" s="13"/>
      <c r="B308" s="241"/>
      <c r="C308" s="242"/>
      <c r="D308" s="243" t="s">
        <v>190</v>
      </c>
      <c r="E308" s="244" t="s">
        <v>1</v>
      </c>
      <c r="F308" s="245" t="s">
        <v>461</v>
      </c>
      <c r="G308" s="242"/>
      <c r="H308" s="244" t="s">
        <v>1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190</v>
      </c>
      <c r="AU308" s="251" t="s">
        <v>84</v>
      </c>
      <c r="AV308" s="13" t="s">
        <v>80</v>
      </c>
      <c r="AW308" s="13" t="s">
        <v>32</v>
      </c>
      <c r="AX308" s="13" t="s">
        <v>76</v>
      </c>
      <c r="AY308" s="251" t="s">
        <v>181</v>
      </c>
    </row>
    <row r="309" spans="1:51" s="14" customFormat="1" ht="12">
      <c r="A309" s="14"/>
      <c r="B309" s="252"/>
      <c r="C309" s="253"/>
      <c r="D309" s="243" t="s">
        <v>190</v>
      </c>
      <c r="E309" s="254" t="s">
        <v>1</v>
      </c>
      <c r="F309" s="255" t="s">
        <v>467</v>
      </c>
      <c r="G309" s="253"/>
      <c r="H309" s="256">
        <v>1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190</v>
      </c>
      <c r="AU309" s="262" t="s">
        <v>84</v>
      </c>
      <c r="AV309" s="14" t="s">
        <v>84</v>
      </c>
      <c r="AW309" s="14" t="s">
        <v>32</v>
      </c>
      <c r="AX309" s="14" t="s">
        <v>80</v>
      </c>
      <c r="AY309" s="262" t="s">
        <v>181</v>
      </c>
    </row>
    <row r="310" spans="1:65" s="2" customFormat="1" ht="24.15" customHeight="1">
      <c r="A310" s="39"/>
      <c r="B310" s="40"/>
      <c r="C310" s="228" t="s">
        <v>468</v>
      </c>
      <c r="D310" s="228" t="s">
        <v>183</v>
      </c>
      <c r="E310" s="229" t="s">
        <v>469</v>
      </c>
      <c r="F310" s="230" t="s">
        <v>470</v>
      </c>
      <c r="G310" s="231" t="s">
        <v>471</v>
      </c>
      <c r="H310" s="232">
        <v>1</v>
      </c>
      <c r="I310" s="233"/>
      <c r="J310" s="234">
        <f>ROUND(I310*H310,2)</f>
        <v>0</v>
      </c>
      <c r="K310" s="230" t="s">
        <v>1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0.001</v>
      </c>
      <c r="R310" s="237">
        <f>Q310*H310</f>
        <v>0.001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188</v>
      </c>
      <c r="AT310" s="239" t="s">
        <v>183</v>
      </c>
      <c r="AU310" s="239" t="s">
        <v>84</v>
      </c>
      <c r="AY310" s="18" t="s">
        <v>181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80</v>
      </c>
      <c r="BK310" s="240">
        <f>ROUND(I310*H310,2)</f>
        <v>0</v>
      </c>
      <c r="BL310" s="18" t="s">
        <v>188</v>
      </c>
      <c r="BM310" s="239" t="s">
        <v>472</v>
      </c>
    </row>
    <row r="311" spans="1:51" s="13" customFormat="1" ht="12">
      <c r="A311" s="13"/>
      <c r="B311" s="241"/>
      <c r="C311" s="242"/>
      <c r="D311" s="243" t="s">
        <v>190</v>
      </c>
      <c r="E311" s="244" t="s">
        <v>1</v>
      </c>
      <c r="F311" s="245" t="s">
        <v>473</v>
      </c>
      <c r="G311" s="242"/>
      <c r="H311" s="244" t="s">
        <v>1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190</v>
      </c>
      <c r="AU311" s="251" t="s">
        <v>84</v>
      </c>
      <c r="AV311" s="13" t="s">
        <v>80</v>
      </c>
      <c r="AW311" s="13" t="s">
        <v>32</v>
      </c>
      <c r="AX311" s="13" t="s">
        <v>76</v>
      </c>
      <c r="AY311" s="251" t="s">
        <v>181</v>
      </c>
    </row>
    <row r="312" spans="1:51" s="13" customFormat="1" ht="12">
      <c r="A312" s="13"/>
      <c r="B312" s="241"/>
      <c r="C312" s="242"/>
      <c r="D312" s="243" t="s">
        <v>190</v>
      </c>
      <c r="E312" s="244" t="s">
        <v>1</v>
      </c>
      <c r="F312" s="245" t="s">
        <v>474</v>
      </c>
      <c r="G312" s="242"/>
      <c r="H312" s="244" t="s">
        <v>1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190</v>
      </c>
      <c r="AU312" s="251" t="s">
        <v>84</v>
      </c>
      <c r="AV312" s="13" t="s">
        <v>80</v>
      </c>
      <c r="AW312" s="13" t="s">
        <v>32</v>
      </c>
      <c r="AX312" s="13" t="s">
        <v>76</v>
      </c>
      <c r="AY312" s="251" t="s">
        <v>181</v>
      </c>
    </row>
    <row r="313" spans="1:51" s="14" customFormat="1" ht="12">
      <c r="A313" s="14"/>
      <c r="B313" s="252"/>
      <c r="C313" s="253"/>
      <c r="D313" s="243" t="s">
        <v>190</v>
      </c>
      <c r="E313" s="254" t="s">
        <v>1</v>
      </c>
      <c r="F313" s="255" t="s">
        <v>80</v>
      </c>
      <c r="G313" s="253"/>
      <c r="H313" s="256">
        <v>1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190</v>
      </c>
      <c r="AU313" s="262" t="s">
        <v>84</v>
      </c>
      <c r="AV313" s="14" t="s">
        <v>84</v>
      </c>
      <c r="AW313" s="14" t="s">
        <v>32</v>
      </c>
      <c r="AX313" s="14" t="s">
        <v>80</v>
      </c>
      <c r="AY313" s="262" t="s">
        <v>181</v>
      </c>
    </row>
    <row r="314" spans="1:65" s="2" customFormat="1" ht="24.15" customHeight="1">
      <c r="A314" s="39"/>
      <c r="B314" s="40"/>
      <c r="C314" s="228" t="s">
        <v>475</v>
      </c>
      <c r="D314" s="228" t="s">
        <v>183</v>
      </c>
      <c r="E314" s="229" t="s">
        <v>476</v>
      </c>
      <c r="F314" s="230" t="s">
        <v>477</v>
      </c>
      <c r="G314" s="231" t="s">
        <v>203</v>
      </c>
      <c r="H314" s="232">
        <v>3</v>
      </c>
      <c r="I314" s="233"/>
      <c r="J314" s="234">
        <f>ROUND(I314*H314,2)</f>
        <v>0</v>
      </c>
      <c r="K314" s="230" t="s">
        <v>187</v>
      </c>
      <c r="L314" s="45"/>
      <c r="M314" s="235" t="s">
        <v>1</v>
      </c>
      <c r="N314" s="236" t="s">
        <v>41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188</v>
      </c>
      <c r="AT314" s="239" t="s">
        <v>183</v>
      </c>
      <c r="AU314" s="239" t="s">
        <v>84</v>
      </c>
      <c r="AY314" s="18" t="s">
        <v>181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80</v>
      </c>
      <c r="BK314" s="240">
        <f>ROUND(I314*H314,2)</f>
        <v>0</v>
      </c>
      <c r="BL314" s="18" t="s">
        <v>188</v>
      </c>
      <c r="BM314" s="239" t="s">
        <v>478</v>
      </c>
    </row>
    <row r="315" spans="1:65" s="2" customFormat="1" ht="21.75" customHeight="1">
      <c r="A315" s="39"/>
      <c r="B315" s="40"/>
      <c r="C315" s="285" t="s">
        <v>479</v>
      </c>
      <c r="D315" s="285" t="s">
        <v>369</v>
      </c>
      <c r="E315" s="286" t="s">
        <v>480</v>
      </c>
      <c r="F315" s="287" t="s">
        <v>481</v>
      </c>
      <c r="G315" s="288" t="s">
        <v>203</v>
      </c>
      <c r="H315" s="289">
        <v>3.045</v>
      </c>
      <c r="I315" s="290"/>
      <c r="J315" s="291">
        <f>ROUND(I315*H315,2)</f>
        <v>0</v>
      </c>
      <c r="K315" s="287" t="s">
        <v>187</v>
      </c>
      <c r="L315" s="292"/>
      <c r="M315" s="293" t="s">
        <v>1</v>
      </c>
      <c r="N315" s="294" t="s">
        <v>41</v>
      </c>
      <c r="O315" s="92"/>
      <c r="P315" s="237">
        <f>O315*H315</f>
        <v>0</v>
      </c>
      <c r="Q315" s="237">
        <v>0.00147</v>
      </c>
      <c r="R315" s="237">
        <f>Q315*H315</f>
        <v>0.00447615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222</v>
      </c>
      <c r="AT315" s="239" t="s">
        <v>369</v>
      </c>
      <c r="AU315" s="239" t="s">
        <v>84</v>
      </c>
      <c r="AY315" s="18" t="s">
        <v>181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80</v>
      </c>
      <c r="BK315" s="240">
        <f>ROUND(I315*H315,2)</f>
        <v>0</v>
      </c>
      <c r="BL315" s="18" t="s">
        <v>188</v>
      </c>
      <c r="BM315" s="239" t="s">
        <v>482</v>
      </c>
    </row>
    <row r="316" spans="1:51" s="13" customFormat="1" ht="12">
      <c r="A316" s="13"/>
      <c r="B316" s="241"/>
      <c r="C316" s="242"/>
      <c r="D316" s="243" t="s">
        <v>190</v>
      </c>
      <c r="E316" s="244" t="s">
        <v>1</v>
      </c>
      <c r="F316" s="245" t="s">
        <v>461</v>
      </c>
      <c r="G316" s="242"/>
      <c r="H316" s="244" t="s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190</v>
      </c>
      <c r="AU316" s="251" t="s">
        <v>84</v>
      </c>
      <c r="AV316" s="13" t="s">
        <v>80</v>
      </c>
      <c r="AW316" s="13" t="s">
        <v>32</v>
      </c>
      <c r="AX316" s="13" t="s">
        <v>76</v>
      </c>
      <c r="AY316" s="251" t="s">
        <v>181</v>
      </c>
    </row>
    <row r="317" spans="1:51" s="13" customFormat="1" ht="12">
      <c r="A317" s="13"/>
      <c r="B317" s="241"/>
      <c r="C317" s="242"/>
      <c r="D317" s="243" t="s">
        <v>190</v>
      </c>
      <c r="E317" s="244" t="s">
        <v>1</v>
      </c>
      <c r="F317" s="245" t="s">
        <v>483</v>
      </c>
      <c r="G317" s="242"/>
      <c r="H317" s="244" t="s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190</v>
      </c>
      <c r="AU317" s="251" t="s">
        <v>84</v>
      </c>
      <c r="AV317" s="13" t="s">
        <v>80</v>
      </c>
      <c r="AW317" s="13" t="s">
        <v>32</v>
      </c>
      <c r="AX317" s="13" t="s">
        <v>76</v>
      </c>
      <c r="AY317" s="251" t="s">
        <v>181</v>
      </c>
    </row>
    <row r="318" spans="1:51" s="13" customFormat="1" ht="12">
      <c r="A318" s="13"/>
      <c r="B318" s="241"/>
      <c r="C318" s="242"/>
      <c r="D318" s="243" t="s">
        <v>190</v>
      </c>
      <c r="E318" s="244" t="s">
        <v>1</v>
      </c>
      <c r="F318" s="245" t="s">
        <v>484</v>
      </c>
      <c r="G318" s="242"/>
      <c r="H318" s="244" t="s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190</v>
      </c>
      <c r="AU318" s="251" t="s">
        <v>84</v>
      </c>
      <c r="AV318" s="13" t="s">
        <v>80</v>
      </c>
      <c r="AW318" s="13" t="s">
        <v>32</v>
      </c>
      <c r="AX318" s="13" t="s">
        <v>76</v>
      </c>
      <c r="AY318" s="251" t="s">
        <v>181</v>
      </c>
    </row>
    <row r="319" spans="1:51" s="14" customFormat="1" ht="12">
      <c r="A319" s="14"/>
      <c r="B319" s="252"/>
      <c r="C319" s="253"/>
      <c r="D319" s="243" t="s">
        <v>190</v>
      </c>
      <c r="E319" s="254" t="s">
        <v>1</v>
      </c>
      <c r="F319" s="255" t="s">
        <v>485</v>
      </c>
      <c r="G319" s="253"/>
      <c r="H319" s="256">
        <v>3.045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2" t="s">
        <v>190</v>
      </c>
      <c r="AU319" s="262" t="s">
        <v>84</v>
      </c>
      <c r="AV319" s="14" t="s">
        <v>84</v>
      </c>
      <c r="AW319" s="14" t="s">
        <v>32</v>
      </c>
      <c r="AX319" s="14" t="s">
        <v>80</v>
      </c>
      <c r="AY319" s="262" t="s">
        <v>181</v>
      </c>
    </row>
    <row r="320" spans="1:65" s="2" customFormat="1" ht="24.15" customHeight="1">
      <c r="A320" s="39"/>
      <c r="B320" s="40"/>
      <c r="C320" s="228" t="s">
        <v>486</v>
      </c>
      <c r="D320" s="228" t="s">
        <v>183</v>
      </c>
      <c r="E320" s="229" t="s">
        <v>487</v>
      </c>
      <c r="F320" s="230" t="s">
        <v>488</v>
      </c>
      <c r="G320" s="231" t="s">
        <v>203</v>
      </c>
      <c r="H320" s="232">
        <v>146</v>
      </c>
      <c r="I320" s="233"/>
      <c r="J320" s="234">
        <f>ROUND(I320*H320,2)</f>
        <v>0</v>
      </c>
      <c r="K320" s="230" t="s">
        <v>187</v>
      </c>
      <c r="L320" s="45"/>
      <c r="M320" s="235" t="s">
        <v>1</v>
      </c>
      <c r="N320" s="236" t="s">
        <v>41</v>
      </c>
      <c r="O320" s="92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188</v>
      </c>
      <c r="AT320" s="239" t="s">
        <v>183</v>
      </c>
      <c r="AU320" s="239" t="s">
        <v>84</v>
      </c>
      <c r="AY320" s="18" t="s">
        <v>181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80</v>
      </c>
      <c r="BK320" s="240">
        <f>ROUND(I320*H320,2)</f>
        <v>0</v>
      </c>
      <c r="BL320" s="18" t="s">
        <v>188</v>
      </c>
      <c r="BM320" s="239" t="s">
        <v>489</v>
      </c>
    </row>
    <row r="321" spans="1:65" s="2" customFormat="1" ht="21.75" customHeight="1">
      <c r="A321" s="39"/>
      <c r="B321" s="40"/>
      <c r="C321" s="285" t="s">
        <v>490</v>
      </c>
      <c r="D321" s="285" t="s">
        <v>369</v>
      </c>
      <c r="E321" s="286" t="s">
        <v>491</v>
      </c>
      <c r="F321" s="287" t="s">
        <v>492</v>
      </c>
      <c r="G321" s="288" t="s">
        <v>203</v>
      </c>
      <c r="H321" s="289">
        <v>148.19</v>
      </c>
      <c r="I321" s="290"/>
      <c r="J321" s="291">
        <f>ROUND(I321*H321,2)</f>
        <v>0</v>
      </c>
      <c r="K321" s="287" t="s">
        <v>187</v>
      </c>
      <c r="L321" s="292"/>
      <c r="M321" s="293" t="s">
        <v>1</v>
      </c>
      <c r="N321" s="294" t="s">
        <v>41</v>
      </c>
      <c r="O321" s="92"/>
      <c r="P321" s="237">
        <f>O321*H321</f>
        <v>0</v>
      </c>
      <c r="Q321" s="237">
        <v>0.00218</v>
      </c>
      <c r="R321" s="237">
        <f>Q321*H321</f>
        <v>0.3230542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222</v>
      </c>
      <c r="AT321" s="239" t="s">
        <v>369</v>
      </c>
      <c r="AU321" s="239" t="s">
        <v>84</v>
      </c>
      <c r="AY321" s="18" t="s">
        <v>181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80</v>
      </c>
      <c r="BK321" s="240">
        <f>ROUND(I321*H321,2)</f>
        <v>0</v>
      </c>
      <c r="BL321" s="18" t="s">
        <v>188</v>
      </c>
      <c r="BM321" s="239" t="s">
        <v>493</v>
      </c>
    </row>
    <row r="322" spans="1:51" s="13" customFormat="1" ht="12">
      <c r="A322" s="13"/>
      <c r="B322" s="241"/>
      <c r="C322" s="242"/>
      <c r="D322" s="243" t="s">
        <v>190</v>
      </c>
      <c r="E322" s="244" t="s">
        <v>1</v>
      </c>
      <c r="F322" s="245" t="s">
        <v>461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190</v>
      </c>
      <c r="AU322" s="251" t="s">
        <v>84</v>
      </c>
      <c r="AV322" s="13" t="s">
        <v>80</v>
      </c>
      <c r="AW322" s="13" t="s">
        <v>32</v>
      </c>
      <c r="AX322" s="13" t="s">
        <v>76</v>
      </c>
      <c r="AY322" s="251" t="s">
        <v>181</v>
      </c>
    </row>
    <row r="323" spans="1:51" s="13" customFormat="1" ht="12">
      <c r="A323" s="13"/>
      <c r="B323" s="241"/>
      <c r="C323" s="242"/>
      <c r="D323" s="243" t="s">
        <v>190</v>
      </c>
      <c r="E323" s="244" t="s">
        <v>1</v>
      </c>
      <c r="F323" s="245" t="s">
        <v>494</v>
      </c>
      <c r="G323" s="242"/>
      <c r="H323" s="244" t="s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190</v>
      </c>
      <c r="AU323" s="251" t="s">
        <v>84</v>
      </c>
      <c r="AV323" s="13" t="s">
        <v>80</v>
      </c>
      <c r="AW323" s="13" t="s">
        <v>32</v>
      </c>
      <c r="AX323" s="13" t="s">
        <v>76</v>
      </c>
      <c r="AY323" s="251" t="s">
        <v>181</v>
      </c>
    </row>
    <row r="324" spans="1:51" s="13" customFormat="1" ht="12">
      <c r="A324" s="13"/>
      <c r="B324" s="241"/>
      <c r="C324" s="242"/>
      <c r="D324" s="243" t="s">
        <v>190</v>
      </c>
      <c r="E324" s="244" t="s">
        <v>1</v>
      </c>
      <c r="F324" s="245" t="s">
        <v>484</v>
      </c>
      <c r="G324" s="242"/>
      <c r="H324" s="244" t="s">
        <v>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1" t="s">
        <v>190</v>
      </c>
      <c r="AU324" s="251" t="s">
        <v>84</v>
      </c>
      <c r="AV324" s="13" t="s">
        <v>80</v>
      </c>
      <c r="AW324" s="13" t="s">
        <v>32</v>
      </c>
      <c r="AX324" s="13" t="s">
        <v>76</v>
      </c>
      <c r="AY324" s="251" t="s">
        <v>181</v>
      </c>
    </row>
    <row r="325" spans="1:51" s="14" customFormat="1" ht="12">
      <c r="A325" s="14"/>
      <c r="B325" s="252"/>
      <c r="C325" s="253"/>
      <c r="D325" s="243" t="s">
        <v>190</v>
      </c>
      <c r="E325" s="254" t="s">
        <v>1</v>
      </c>
      <c r="F325" s="255" t="s">
        <v>495</v>
      </c>
      <c r="G325" s="253"/>
      <c r="H325" s="256">
        <v>148.19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190</v>
      </c>
      <c r="AU325" s="262" t="s">
        <v>84</v>
      </c>
      <c r="AV325" s="14" t="s">
        <v>84</v>
      </c>
      <c r="AW325" s="14" t="s">
        <v>32</v>
      </c>
      <c r="AX325" s="14" t="s">
        <v>80</v>
      </c>
      <c r="AY325" s="262" t="s">
        <v>181</v>
      </c>
    </row>
    <row r="326" spans="1:65" s="2" customFormat="1" ht="24.15" customHeight="1">
      <c r="A326" s="39"/>
      <c r="B326" s="40"/>
      <c r="C326" s="228" t="s">
        <v>496</v>
      </c>
      <c r="D326" s="228" t="s">
        <v>183</v>
      </c>
      <c r="E326" s="229" t="s">
        <v>497</v>
      </c>
      <c r="F326" s="230" t="s">
        <v>498</v>
      </c>
      <c r="G326" s="231" t="s">
        <v>459</v>
      </c>
      <c r="H326" s="232">
        <v>1</v>
      </c>
      <c r="I326" s="233"/>
      <c r="J326" s="234">
        <f>ROUND(I326*H326,2)</f>
        <v>0</v>
      </c>
      <c r="K326" s="230" t="s">
        <v>187</v>
      </c>
      <c r="L326" s="45"/>
      <c r="M326" s="235" t="s">
        <v>1</v>
      </c>
      <c r="N326" s="236" t="s">
        <v>41</v>
      </c>
      <c r="O326" s="92"/>
      <c r="P326" s="237">
        <f>O326*H326</f>
        <v>0</v>
      </c>
      <c r="Q326" s="237">
        <v>0.00167</v>
      </c>
      <c r="R326" s="237">
        <f>Q326*H326</f>
        <v>0.00167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188</v>
      </c>
      <c r="AT326" s="239" t="s">
        <v>183</v>
      </c>
      <c r="AU326" s="239" t="s">
        <v>84</v>
      </c>
      <c r="AY326" s="18" t="s">
        <v>181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80</v>
      </c>
      <c r="BK326" s="240">
        <f>ROUND(I326*H326,2)</f>
        <v>0</v>
      </c>
      <c r="BL326" s="18" t="s">
        <v>188</v>
      </c>
      <c r="BM326" s="239" t="s">
        <v>499</v>
      </c>
    </row>
    <row r="327" spans="1:51" s="13" customFormat="1" ht="12">
      <c r="A327" s="13"/>
      <c r="B327" s="241"/>
      <c r="C327" s="242"/>
      <c r="D327" s="243" t="s">
        <v>190</v>
      </c>
      <c r="E327" s="244" t="s">
        <v>1</v>
      </c>
      <c r="F327" s="245" t="s">
        <v>461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190</v>
      </c>
      <c r="AU327" s="251" t="s">
        <v>84</v>
      </c>
      <c r="AV327" s="13" t="s">
        <v>80</v>
      </c>
      <c r="AW327" s="13" t="s">
        <v>32</v>
      </c>
      <c r="AX327" s="13" t="s">
        <v>76</v>
      </c>
      <c r="AY327" s="251" t="s">
        <v>181</v>
      </c>
    </row>
    <row r="328" spans="1:51" s="14" customFormat="1" ht="12">
      <c r="A328" s="14"/>
      <c r="B328" s="252"/>
      <c r="C328" s="253"/>
      <c r="D328" s="243" t="s">
        <v>190</v>
      </c>
      <c r="E328" s="254" t="s">
        <v>1</v>
      </c>
      <c r="F328" s="255" t="s">
        <v>80</v>
      </c>
      <c r="G328" s="253"/>
      <c r="H328" s="256">
        <v>1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190</v>
      </c>
      <c r="AU328" s="262" t="s">
        <v>84</v>
      </c>
      <c r="AV328" s="14" t="s">
        <v>84</v>
      </c>
      <c r="AW328" s="14" t="s">
        <v>32</v>
      </c>
      <c r="AX328" s="14" t="s">
        <v>80</v>
      </c>
      <c r="AY328" s="262" t="s">
        <v>181</v>
      </c>
    </row>
    <row r="329" spans="1:65" s="2" customFormat="1" ht="24.15" customHeight="1">
      <c r="A329" s="39"/>
      <c r="B329" s="40"/>
      <c r="C329" s="285" t="s">
        <v>500</v>
      </c>
      <c r="D329" s="285" t="s">
        <v>369</v>
      </c>
      <c r="E329" s="286" t="s">
        <v>501</v>
      </c>
      <c r="F329" s="287" t="s">
        <v>502</v>
      </c>
      <c r="G329" s="288" t="s">
        <v>459</v>
      </c>
      <c r="H329" s="289">
        <v>1.02</v>
      </c>
      <c r="I329" s="290"/>
      <c r="J329" s="291">
        <f>ROUND(I329*H329,2)</f>
        <v>0</v>
      </c>
      <c r="K329" s="287" t="s">
        <v>187</v>
      </c>
      <c r="L329" s="292"/>
      <c r="M329" s="293" t="s">
        <v>1</v>
      </c>
      <c r="N329" s="294" t="s">
        <v>41</v>
      </c>
      <c r="O329" s="92"/>
      <c r="P329" s="237">
        <f>O329*H329</f>
        <v>0</v>
      </c>
      <c r="Q329" s="237">
        <v>0.0049</v>
      </c>
      <c r="R329" s="237">
        <f>Q329*H329</f>
        <v>0.004998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222</v>
      </c>
      <c r="AT329" s="239" t="s">
        <v>369</v>
      </c>
      <c r="AU329" s="239" t="s">
        <v>84</v>
      </c>
      <c r="AY329" s="18" t="s">
        <v>181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80</v>
      </c>
      <c r="BK329" s="240">
        <f>ROUND(I329*H329,2)</f>
        <v>0</v>
      </c>
      <c r="BL329" s="18" t="s">
        <v>188</v>
      </c>
      <c r="BM329" s="239" t="s">
        <v>503</v>
      </c>
    </row>
    <row r="330" spans="1:51" s="13" customFormat="1" ht="12">
      <c r="A330" s="13"/>
      <c r="B330" s="241"/>
      <c r="C330" s="242"/>
      <c r="D330" s="243" t="s">
        <v>190</v>
      </c>
      <c r="E330" s="244" t="s">
        <v>1</v>
      </c>
      <c r="F330" s="245" t="s">
        <v>461</v>
      </c>
      <c r="G330" s="242"/>
      <c r="H330" s="244" t="s">
        <v>1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190</v>
      </c>
      <c r="AU330" s="251" t="s">
        <v>84</v>
      </c>
      <c r="AV330" s="13" t="s">
        <v>80</v>
      </c>
      <c r="AW330" s="13" t="s">
        <v>32</v>
      </c>
      <c r="AX330" s="13" t="s">
        <v>76</v>
      </c>
      <c r="AY330" s="251" t="s">
        <v>181</v>
      </c>
    </row>
    <row r="331" spans="1:51" s="14" customFormat="1" ht="12">
      <c r="A331" s="14"/>
      <c r="B331" s="252"/>
      <c r="C331" s="253"/>
      <c r="D331" s="243" t="s">
        <v>190</v>
      </c>
      <c r="E331" s="254" t="s">
        <v>1</v>
      </c>
      <c r="F331" s="255" t="s">
        <v>504</v>
      </c>
      <c r="G331" s="253"/>
      <c r="H331" s="256">
        <v>1.02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190</v>
      </c>
      <c r="AU331" s="262" t="s">
        <v>84</v>
      </c>
      <c r="AV331" s="14" t="s">
        <v>84</v>
      </c>
      <c r="AW331" s="14" t="s">
        <v>32</v>
      </c>
      <c r="AX331" s="14" t="s">
        <v>80</v>
      </c>
      <c r="AY331" s="262" t="s">
        <v>181</v>
      </c>
    </row>
    <row r="332" spans="1:65" s="2" customFormat="1" ht="24.15" customHeight="1">
      <c r="A332" s="39"/>
      <c r="B332" s="40"/>
      <c r="C332" s="228" t="s">
        <v>261</v>
      </c>
      <c r="D332" s="228" t="s">
        <v>183</v>
      </c>
      <c r="E332" s="229" t="s">
        <v>505</v>
      </c>
      <c r="F332" s="230" t="s">
        <v>506</v>
      </c>
      <c r="G332" s="231" t="s">
        <v>459</v>
      </c>
      <c r="H332" s="232">
        <v>2</v>
      </c>
      <c r="I332" s="233"/>
      <c r="J332" s="234">
        <f>ROUND(I332*H332,2)</f>
        <v>0</v>
      </c>
      <c r="K332" s="230" t="s">
        <v>187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0.00171</v>
      </c>
      <c r="R332" s="237">
        <f>Q332*H332</f>
        <v>0.00342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188</v>
      </c>
      <c r="AT332" s="239" t="s">
        <v>183</v>
      </c>
      <c r="AU332" s="239" t="s">
        <v>84</v>
      </c>
      <c r="AY332" s="18" t="s">
        <v>181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80</v>
      </c>
      <c r="BK332" s="240">
        <f>ROUND(I332*H332,2)</f>
        <v>0</v>
      </c>
      <c r="BL332" s="18" t="s">
        <v>188</v>
      </c>
      <c r="BM332" s="239" t="s">
        <v>507</v>
      </c>
    </row>
    <row r="333" spans="1:51" s="13" customFormat="1" ht="12">
      <c r="A333" s="13"/>
      <c r="B333" s="241"/>
      <c r="C333" s="242"/>
      <c r="D333" s="243" t="s">
        <v>190</v>
      </c>
      <c r="E333" s="244" t="s">
        <v>1</v>
      </c>
      <c r="F333" s="245" t="s">
        <v>508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190</v>
      </c>
      <c r="AU333" s="251" t="s">
        <v>84</v>
      </c>
      <c r="AV333" s="13" t="s">
        <v>80</v>
      </c>
      <c r="AW333" s="13" t="s">
        <v>32</v>
      </c>
      <c r="AX333" s="13" t="s">
        <v>76</v>
      </c>
      <c r="AY333" s="251" t="s">
        <v>181</v>
      </c>
    </row>
    <row r="334" spans="1:51" s="14" customFormat="1" ht="12">
      <c r="A334" s="14"/>
      <c r="B334" s="252"/>
      <c r="C334" s="253"/>
      <c r="D334" s="243" t="s">
        <v>190</v>
      </c>
      <c r="E334" s="254" t="s">
        <v>1</v>
      </c>
      <c r="F334" s="255" t="s">
        <v>509</v>
      </c>
      <c r="G334" s="253"/>
      <c r="H334" s="256">
        <v>2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2" t="s">
        <v>190</v>
      </c>
      <c r="AU334" s="262" t="s">
        <v>84</v>
      </c>
      <c r="AV334" s="14" t="s">
        <v>84</v>
      </c>
      <c r="AW334" s="14" t="s">
        <v>32</v>
      </c>
      <c r="AX334" s="14" t="s">
        <v>80</v>
      </c>
      <c r="AY334" s="262" t="s">
        <v>181</v>
      </c>
    </row>
    <row r="335" spans="1:65" s="2" customFormat="1" ht="24.15" customHeight="1">
      <c r="A335" s="39"/>
      <c r="B335" s="40"/>
      <c r="C335" s="285" t="s">
        <v>510</v>
      </c>
      <c r="D335" s="285" t="s">
        <v>369</v>
      </c>
      <c r="E335" s="286" t="s">
        <v>511</v>
      </c>
      <c r="F335" s="287" t="s">
        <v>512</v>
      </c>
      <c r="G335" s="288" t="s">
        <v>459</v>
      </c>
      <c r="H335" s="289">
        <v>1.02</v>
      </c>
      <c r="I335" s="290"/>
      <c r="J335" s="291">
        <f>ROUND(I335*H335,2)</f>
        <v>0</v>
      </c>
      <c r="K335" s="287" t="s">
        <v>187</v>
      </c>
      <c r="L335" s="292"/>
      <c r="M335" s="293" t="s">
        <v>1</v>
      </c>
      <c r="N335" s="294" t="s">
        <v>41</v>
      </c>
      <c r="O335" s="92"/>
      <c r="P335" s="237">
        <f>O335*H335</f>
        <v>0</v>
      </c>
      <c r="Q335" s="237">
        <v>0.0197</v>
      </c>
      <c r="R335" s="237">
        <f>Q335*H335</f>
        <v>0.020094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222</v>
      </c>
      <c r="AT335" s="239" t="s">
        <v>369</v>
      </c>
      <c r="AU335" s="239" t="s">
        <v>84</v>
      </c>
      <c r="AY335" s="18" t="s">
        <v>181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80</v>
      </c>
      <c r="BK335" s="240">
        <f>ROUND(I335*H335,2)</f>
        <v>0</v>
      </c>
      <c r="BL335" s="18" t="s">
        <v>188</v>
      </c>
      <c r="BM335" s="239" t="s">
        <v>513</v>
      </c>
    </row>
    <row r="336" spans="1:51" s="13" customFormat="1" ht="12">
      <c r="A336" s="13"/>
      <c r="B336" s="241"/>
      <c r="C336" s="242"/>
      <c r="D336" s="243" t="s">
        <v>190</v>
      </c>
      <c r="E336" s="244" t="s">
        <v>1</v>
      </c>
      <c r="F336" s="245" t="s">
        <v>461</v>
      </c>
      <c r="G336" s="242"/>
      <c r="H336" s="244" t="s">
        <v>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1" t="s">
        <v>190</v>
      </c>
      <c r="AU336" s="251" t="s">
        <v>84</v>
      </c>
      <c r="AV336" s="13" t="s">
        <v>80</v>
      </c>
      <c r="AW336" s="13" t="s">
        <v>32</v>
      </c>
      <c r="AX336" s="13" t="s">
        <v>76</v>
      </c>
      <c r="AY336" s="251" t="s">
        <v>181</v>
      </c>
    </row>
    <row r="337" spans="1:51" s="14" customFormat="1" ht="12">
      <c r="A337" s="14"/>
      <c r="B337" s="252"/>
      <c r="C337" s="253"/>
      <c r="D337" s="243" t="s">
        <v>190</v>
      </c>
      <c r="E337" s="254" t="s">
        <v>1</v>
      </c>
      <c r="F337" s="255" t="s">
        <v>504</v>
      </c>
      <c r="G337" s="253"/>
      <c r="H337" s="256">
        <v>1.02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2" t="s">
        <v>190</v>
      </c>
      <c r="AU337" s="262" t="s">
        <v>84</v>
      </c>
      <c r="AV337" s="14" t="s">
        <v>84</v>
      </c>
      <c r="AW337" s="14" t="s">
        <v>32</v>
      </c>
      <c r="AX337" s="14" t="s">
        <v>80</v>
      </c>
      <c r="AY337" s="262" t="s">
        <v>181</v>
      </c>
    </row>
    <row r="338" spans="1:65" s="2" customFormat="1" ht="33" customHeight="1">
      <c r="A338" s="39"/>
      <c r="B338" s="40"/>
      <c r="C338" s="285" t="s">
        <v>514</v>
      </c>
      <c r="D338" s="285" t="s">
        <v>369</v>
      </c>
      <c r="E338" s="286" t="s">
        <v>515</v>
      </c>
      <c r="F338" s="287" t="s">
        <v>516</v>
      </c>
      <c r="G338" s="288" t="s">
        <v>459</v>
      </c>
      <c r="H338" s="289">
        <v>1.02</v>
      </c>
      <c r="I338" s="290"/>
      <c r="J338" s="291">
        <f>ROUND(I338*H338,2)</f>
        <v>0</v>
      </c>
      <c r="K338" s="287" t="s">
        <v>187</v>
      </c>
      <c r="L338" s="292"/>
      <c r="M338" s="293" t="s">
        <v>1</v>
      </c>
      <c r="N338" s="294" t="s">
        <v>41</v>
      </c>
      <c r="O338" s="92"/>
      <c r="P338" s="237">
        <f>O338*H338</f>
        <v>0</v>
      </c>
      <c r="Q338" s="237">
        <v>0.0178</v>
      </c>
      <c r="R338" s="237">
        <f>Q338*H338</f>
        <v>0.018156</v>
      </c>
      <c r="S338" s="237">
        <v>0</v>
      </c>
      <c r="T338" s="23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222</v>
      </c>
      <c r="AT338" s="239" t="s">
        <v>369</v>
      </c>
      <c r="AU338" s="239" t="s">
        <v>84</v>
      </c>
      <c r="AY338" s="18" t="s">
        <v>181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80</v>
      </c>
      <c r="BK338" s="240">
        <f>ROUND(I338*H338,2)</f>
        <v>0</v>
      </c>
      <c r="BL338" s="18" t="s">
        <v>188</v>
      </c>
      <c r="BM338" s="239" t="s">
        <v>517</v>
      </c>
    </row>
    <row r="339" spans="1:51" s="13" customFormat="1" ht="12">
      <c r="A339" s="13"/>
      <c r="B339" s="241"/>
      <c r="C339" s="242"/>
      <c r="D339" s="243" t="s">
        <v>190</v>
      </c>
      <c r="E339" s="244" t="s">
        <v>1</v>
      </c>
      <c r="F339" s="245" t="s">
        <v>461</v>
      </c>
      <c r="G339" s="242"/>
      <c r="H339" s="244" t="s">
        <v>1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1" t="s">
        <v>190</v>
      </c>
      <c r="AU339" s="251" t="s">
        <v>84</v>
      </c>
      <c r="AV339" s="13" t="s">
        <v>80</v>
      </c>
      <c r="AW339" s="13" t="s">
        <v>32</v>
      </c>
      <c r="AX339" s="13" t="s">
        <v>76</v>
      </c>
      <c r="AY339" s="251" t="s">
        <v>181</v>
      </c>
    </row>
    <row r="340" spans="1:51" s="14" customFormat="1" ht="12">
      <c r="A340" s="14"/>
      <c r="B340" s="252"/>
      <c r="C340" s="253"/>
      <c r="D340" s="243" t="s">
        <v>190</v>
      </c>
      <c r="E340" s="254" t="s">
        <v>1</v>
      </c>
      <c r="F340" s="255" t="s">
        <v>504</v>
      </c>
      <c r="G340" s="253"/>
      <c r="H340" s="256">
        <v>1.02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2" t="s">
        <v>190</v>
      </c>
      <c r="AU340" s="262" t="s">
        <v>84</v>
      </c>
      <c r="AV340" s="14" t="s">
        <v>84</v>
      </c>
      <c r="AW340" s="14" t="s">
        <v>32</v>
      </c>
      <c r="AX340" s="14" t="s">
        <v>80</v>
      </c>
      <c r="AY340" s="262" t="s">
        <v>181</v>
      </c>
    </row>
    <row r="341" spans="1:65" s="2" customFormat="1" ht="24.15" customHeight="1">
      <c r="A341" s="39"/>
      <c r="B341" s="40"/>
      <c r="C341" s="228" t="s">
        <v>518</v>
      </c>
      <c r="D341" s="228" t="s">
        <v>183</v>
      </c>
      <c r="E341" s="229" t="s">
        <v>519</v>
      </c>
      <c r="F341" s="230" t="s">
        <v>520</v>
      </c>
      <c r="G341" s="231" t="s">
        <v>459</v>
      </c>
      <c r="H341" s="232">
        <v>4</v>
      </c>
      <c r="I341" s="233"/>
      <c r="J341" s="234">
        <f>ROUND(I341*H341,2)</f>
        <v>0</v>
      </c>
      <c r="K341" s="230" t="s">
        <v>187</v>
      </c>
      <c r="L341" s="45"/>
      <c r="M341" s="235" t="s">
        <v>1</v>
      </c>
      <c r="N341" s="236" t="s">
        <v>41</v>
      </c>
      <c r="O341" s="92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188</v>
      </c>
      <c r="AT341" s="239" t="s">
        <v>183</v>
      </c>
      <c r="AU341" s="239" t="s">
        <v>84</v>
      </c>
      <c r="AY341" s="18" t="s">
        <v>181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80</v>
      </c>
      <c r="BK341" s="240">
        <f>ROUND(I341*H341,2)</f>
        <v>0</v>
      </c>
      <c r="BL341" s="18" t="s">
        <v>188</v>
      </c>
      <c r="BM341" s="239" t="s">
        <v>521</v>
      </c>
    </row>
    <row r="342" spans="1:51" s="13" customFormat="1" ht="12">
      <c r="A342" s="13"/>
      <c r="B342" s="241"/>
      <c r="C342" s="242"/>
      <c r="D342" s="243" t="s">
        <v>190</v>
      </c>
      <c r="E342" s="244" t="s">
        <v>1</v>
      </c>
      <c r="F342" s="245" t="s">
        <v>461</v>
      </c>
      <c r="G342" s="242"/>
      <c r="H342" s="244" t="s">
        <v>1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1" t="s">
        <v>190</v>
      </c>
      <c r="AU342" s="251" t="s">
        <v>84</v>
      </c>
      <c r="AV342" s="13" t="s">
        <v>80</v>
      </c>
      <c r="AW342" s="13" t="s">
        <v>32</v>
      </c>
      <c r="AX342" s="13" t="s">
        <v>76</v>
      </c>
      <c r="AY342" s="251" t="s">
        <v>181</v>
      </c>
    </row>
    <row r="343" spans="1:51" s="14" customFormat="1" ht="12">
      <c r="A343" s="14"/>
      <c r="B343" s="252"/>
      <c r="C343" s="253"/>
      <c r="D343" s="243" t="s">
        <v>190</v>
      </c>
      <c r="E343" s="254" t="s">
        <v>1</v>
      </c>
      <c r="F343" s="255" t="s">
        <v>522</v>
      </c>
      <c r="G343" s="253"/>
      <c r="H343" s="256">
        <v>3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2" t="s">
        <v>190</v>
      </c>
      <c r="AU343" s="262" t="s">
        <v>84</v>
      </c>
      <c r="AV343" s="14" t="s">
        <v>84</v>
      </c>
      <c r="AW343" s="14" t="s">
        <v>32</v>
      </c>
      <c r="AX343" s="14" t="s">
        <v>76</v>
      </c>
      <c r="AY343" s="262" t="s">
        <v>181</v>
      </c>
    </row>
    <row r="344" spans="1:51" s="14" customFormat="1" ht="12">
      <c r="A344" s="14"/>
      <c r="B344" s="252"/>
      <c r="C344" s="253"/>
      <c r="D344" s="243" t="s">
        <v>190</v>
      </c>
      <c r="E344" s="254" t="s">
        <v>1</v>
      </c>
      <c r="F344" s="255" t="s">
        <v>523</v>
      </c>
      <c r="G344" s="253"/>
      <c r="H344" s="256">
        <v>1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2" t="s">
        <v>190</v>
      </c>
      <c r="AU344" s="262" t="s">
        <v>84</v>
      </c>
      <c r="AV344" s="14" t="s">
        <v>84</v>
      </c>
      <c r="AW344" s="14" t="s">
        <v>32</v>
      </c>
      <c r="AX344" s="14" t="s">
        <v>76</v>
      </c>
      <c r="AY344" s="262" t="s">
        <v>181</v>
      </c>
    </row>
    <row r="345" spans="1:51" s="15" customFormat="1" ht="12">
      <c r="A345" s="15"/>
      <c r="B345" s="263"/>
      <c r="C345" s="264"/>
      <c r="D345" s="243" t="s">
        <v>190</v>
      </c>
      <c r="E345" s="265" t="s">
        <v>1</v>
      </c>
      <c r="F345" s="266" t="s">
        <v>142</v>
      </c>
      <c r="G345" s="264"/>
      <c r="H345" s="267">
        <v>4</v>
      </c>
      <c r="I345" s="268"/>
      <c r="J345" s="264"/>
      <c r="K345" s="264"/>
      <c r="L345" s="269"/>
      <c r="M345" s="270"/>
      <c r="N345" s="271"/>
      <c r="O345" s="271"/>
      <c r="P345" s="271"/>
      <c r="Q345" s="271"/>
      <c r="R345" s="271"/>
      <c r="S345" s="271"/>
      <c r="T345" s="272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3" t="s">
        <v>190</v>
      </c>
      <c r="AU345" s="273" t="s">
        <v>84</v>
      </c>
      <c r="AV345" s="15" t="s">
        <v>188</v>
      </c>
      <c r="AW345" s="15" t="s">
        <v>32</v>
      </c>
      <c r="AX345" s="15" t="s">
        <v>80</v>
      </c>
      <c r="AY345" s="273" t="s">
        <v>181</v>
      </c>
    </row>
    <row r="346" spans="1:65" s="2" customFormat="1" ht="16.5" customHeight="1">
      <c r="A346" s="39"/>
      <c r="B346" s="40"/>
      <c r="C346" s="285" t="s">
        <v>524</v>
      </c>
      <c r="D346" s="285" t="s">
        <v>369</v>
      </c>
      <c r="E346" s="286" t="s">
        <v>525</v>
      </c>
      <c r="F346" s="287" t="s">
        <v>526</v>
      </c>
      <c r="G346" s="288" t="s">
        <v>459</v>
      </c>
      <c r="H346" s="289">
        <v>3.045</v>
      </c>
      <c r="I346" s="290"/>
      <c r="J346" s="291">
        <f>ROUND(I346*H346,2)</f>
        <v>0</v>
      </c>
      <c r="K346" s="287" t="s">
        <v>187</v>
      </c>
      <c r="L346" s="292"/>
      <c r="M346" s="293" t="s">
        <v>1</v>
      </c>
      <c r="N346" s="294" t="s">
        <v>41</v>
      </c>
      <c r="O346" s="92"/>
      <c r="P346" s="237">
        <f>O346*H346</f>
        <v>0</v>
      </c>
      <c r="Q346" s="237">
        <v>0.00039</v>
      </c>
      <c r="R346" s="237">
        <f>Q346*H346</f>
        <v>0.0011875499999999999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222</v>
      </c>
      <c r="AT346" s="239" t="s">
        <v>369</v>
      </c>
      <c r="AU346" s="239" t="s">
        <v>84</v>
      </c>
      <c r="AY346" s="18" t="s">
        <v>181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80</v>
      </c>
      <c r="BK346" s="240">
        <f>ROUND(I346*H346,2)</f>
        <v>0</v>
      </c>
      <c r="BL346" s="18" t="s">
        <v>188</v>
      </c>
      <c r="BM346" s="239" t="s">
        <v>527</v>
      </c>
    </row>
    <row r="347" spans="1:51" s="13" customFormat="1" ht="12">
      <c r="A347" s="13"/>
      <c r="B347" s="241"/>
      <c r="C347" s="242"/>
      <c r="D347" s="243" t="s">
        <v>190</v>
      </c>
      <c r="E347" s="244" t="s">
        <v>1</v>
      </c>
      <c r="F347" s="245" t="s">
        <v>461</v>
      </c>
      <c r="G347" s="242"/>
      <c r="H347" s="244" t="s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190</v>
      </c>
      <c r="AU347" s="251" t="s">
        <v>84</v>
      </c>
      <c r="AV347" s="13" t="s">
        <v>80</v>
      </c>
      <c r="AW347" s="13" t="s">
        <v>32</v>
      </c>
      <c r="AX347" s="13" t="s">
        <v>76</v>
      </c>
      <c r="AY347" s="251" t="s">
        <v>181</v>
      </c>
    </row>
    <row r="348" spans="1:51" s="14" customFormat="1" ht="12">
      <c r="A348" s="14"/>
      <c r="B348" s="252"/>
      <c r="C348" s="253"/>
      <c r="D348" s="243" t="s">
        <v>190</v>
      </c>
      <c r="E348" s="254" t="s">
        <v>1</v>
      </c>
      <c r="F348" s="255" t="s">
        <v>528</v>
      </c>
      <c r="G348" s="253"/>
      <c r="H348" s="256">
        <v>3.045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190</v>
      </c>
      <c r="AU348" s="262" t="s">
        <v>84</v>
      </c>
      <c r="AV348" s="14" t="s">
        <v>84</v>
      </c>
      <c r="AW348" s="14" t="s">
        <v>32</v>
      </c>
      <c r="AX348" s="14" t="s">
        <v>80</v>
      </c>
      <c r="AY348" s="262" t="s">
        <v>181</v>
      </c>
    </row>
    <row r="349" spans="1:65" s="2" customFormat="1" ht="24.15" customHeight="1">
      <c r="A349" s="39"/>
      <c r="B349" s="40"/>
      <c r="C349" s="285" t="s">
        <v>529</v>
      </c>
      <c r="D349" s="285" t="s">
        <v>369</v>
      </c>
      <c r="E349" s="286" t="s">
        <v>530</v>
      </c>
      <c r="F349" s="287" t="s">
        <v>531</v>
      </c>
      <c r="G349" s="288" t="s">
        <v>459</v>
      </c>
      <c r="H349" s="289">
        <v>1.015</v>
      </c>
      <c r="I349" s="290"/>
      <c r="J349" s="291">
        <f>ROUND(I349*H349,2)</f>
        <v>0</v>
      </c>
      <c r="K349" s="287" t="s">
        <v>1</v>
      </c>
      <c r="L349" s="292"/>
      <c r="M349" s="293" t="s">
        <v>1</v>
      </c>
      <c r="N349" s="294" t="s">
        <v>41</v>
      </c>
      <c r="O349" s="92"/>
      <c r="P349" s="237">
        <f>O349*H349</f>
        <v>0</v>
      </c>
      <c r="Q349" s="237">
        <v>0.0008</v>
      </c>
      <c r="R349" s="237">
        <f>Q349*H349</f>
        <v>0.000812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222</v>
      </c>
      <c r="AT349" s="239" t="s">
        <v>369</v>
      </c>
      <c r="AU349" s="239" t="s">
        <v>84</v>
      </c>
      <c r="AY349" s="18" t="s">
        <v>181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80</v>
      </c>
      <c r="BK349" s="240">
        <f>ROUND(I349*H349,2)</f>
        <v>0</v>
      </c>
      <c r="BL349" s="18" t="s">
        <v>188</v>
      </c>
      <c r="BM349" s="239" t="s">
        <v>532</v>
      </c>
    </row>
    <row r="350" spans="1:51" s="13" customFormat="1" ht="12">
      <c r="A350" s="13"/>
      <c r="B350" s="241"/>
      <c r="C350" s="242"/>
      <c r="D350" s="243" t="s">
        <v>190</v>
      </c>
      <c r="E350" s="244" t="s">
        <v>1</v>
      </c>
      <c r="F350" s="245" t="s">
        <v>461</v>
      </c>
      <c r="G350" s="242"/>
      <c r="H350" s="244" t="s">
        <v>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190</v>
      </c>
      <c r="AU350" s="251" t="s">
        <v>84</v>
      </c>
      <c r="AV350" s="13" t="s">
        <v>80</v>
      </c>
      <c r="AW350" s="13" t="s">
        <v>32</v>
      </c>
      <c r="AX350" s="13" t="s">
        <v>76</v>
      </c>
      <c r="AY350" s="251" t="s">
        <v>181</v>
      </c>
    </row>
    <row r="351" spans="1:51" s="14" customFormat="1" ht="12">
      <c r="A351" s="14"/>
      <c r="B351" s="252"/>
      <c r="C351" s="253"/>
      <c r="D351" s="243" t="s">
        <v>190</v>
      </c>
      <c r="E351" s="254" t="s">
        <v>1</v>
      </c>
      <c r="F351" s="255" t="s">
        <v>533</v>
      </c>
      <c r="G351" s="253"/>
      <c r="H351" s="256">
        <v>1.015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190</v>
      </c>
      <c r="AU351" s="262" t="s">
        <v>84</v>
      </c>
      <c r="AV351" s="14" t="s">
        <v>84</v>
      </c>
      <c r="AW351" s="14" t="s">
        <v>32</v>
      </c>
      <c r="AX351" s="14" t="s">
        <v>80</v>
      </c>
      <c r="AY351" s="262" t="s">
        <v>181</v>
      </c>
    </row>
    <row r="352" spans="1:65" s="2" customFormat="1" ht="24.15" customHeight="1">
      <c r="A352" s="39"/>
      <c r="B352" s="40"/>
      <c r="C352" s="228" t="s">
        <v>534</v>
      </c>
      <c r="D352" s="228" t="s">
        <v>183</v>
      </c>
      <c r="E352" s="229" t="s">
        <v>535</v>
      </c>
      <c r="F352" s="230" t="s">
        <v>536</v>
      </c>
      <c r="G352" s="231" t="s">
        <v>459</v>
      </c>
      <c r="H352" s="232">
        <v>33</v>
      </c>
      <c r="I352" s="233"/>
      <c r="J352" s="234">
        <f>ROUND(I352*H352,2)</f>
        <v>0</v>
      </c>
      <c r="K352" s="230" t="s">
        <v>187</v>
      </c>
      <c r="L352" s="45"/>
      <c r="M352" s="235" t="s">
        <v>1</v>
      </c>
      <c r="N352" s="236" t="s">
        <v>41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188</v>
      </c>
      <c r="AT352" s="239" t="s">
        <v>183</v>
      </c>
      <c r="AU352" s="239" t="s">
        <v>84</v>
      </c>
      <c r="AY352" s="18" t="s">
        <v>181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80</v>
      </c>
      <c r="BK352" s="240">
        <f>ROUND(I352*H352,2)</f>
        <v>0</v>
      </c>
      <c r="BL352" s="18" t="s">
        <v>188</v>
      </c>
      <c r="BM352" s="239" t="s">
        <v>537</v>
      </c>
    </row>
    <row r="353" spans="1:51" s="13" customFormat="1" ht="12">
      <c r="A353" s="13"/>
      <c r="B353" s="241"/>
      <c r="C353" s="242"/>
      <c r="D353" s="243" t="s">
        <v>190</v>
      </c>
      <c r="E353" s="244" t="s">
        <v>1</v>
      </c>
      <c r="F353" s="245" t="s">
        <v>461</v>
      </c>
      <c r="G353" s="242"/>
      <c r="H353" s="244" t="s">
        <v>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190</v>
      </c>
      <c r="AU353" s="251" t="s">
        <v>84</v>
      </c>
      <c r="AV353" s="13" t="s">
        <v>80</v>
      </c>
      <c r="AW353" s="13" t="s">
        <v>32</v>
      </c>
      <c r="AX353" s="13" t="s">
        <v>76</v>
      </c>
      <c r="AY353" s="251" t="s">
        <v>181</v>
      </c>
    </row>
    <row r="354" spans="1:51" s="14" customFormat="1" ht="12">
      <c r="A354" s="14"/>
      <c r="B354" s="252"/>
      <c r="C354" s="253"/>
      <c r="D354" s="243" t="s">
        <v>190</v>
      </c>
      <c r="E354" s="254" t="s">
        <v>1</v>
      </c>
      <c r="F354" s="255" t="s">
        <v>538</v>
      </c>
      <c r="G354" s="253"/>
      <c r="H354" s="256">
        <v>28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190</v>
      </c>
      <c r="AU354" s="262" t="s">
        <v>84</v>
      </c>
      <c r="AV354" s="14" t="s">
        <v>84</v>
      </c>
      <c r="AW354" s="14" t="s">
        <v>32</v>
      </c>
      <c r="AX354" s="14" t="s">
        <v>76</v>
      </c>
      <c r="AY354" s="262" t="s">
        <v>181</v>
      </c>
    </row>
    <row r="355" spans="1:51" s="14" customFormat="1" ht="12">
      <c r="A355" s="14"/>
      <c r="B355" s="252"/>
      <c r="C355" s="253"/>
      <c r="D355" s="243" t="s">
        <v>190</v>
      </c>
      <c r="E355" s="254" t="s">
        <v>1</v>
      </c>
      <c r="F355" s="255" t="s">
        <v>539</v>
      </c>
      <c r="G355" s="253"/>
      <c r="H355" s="256">
        <v>5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2" t="s">
        <v>190</v>
      </c>
      <c r="AU355" s="262" t="s">
        <v>84</v>
      </c>
      <c r="AV355" s="14" t="s">
        <v>84</v>
      </c>
      <c r="AW355" s="14" t="s">
        <v>32</v>
      </c>
      <c r="AX355" s="14" t="s">
        <v>76</v>
      </c>
      <c r="AY355" s="262" t="s">
        <v>181</v>
      </c>
    </row>
    <row r="356" spans="1:51" s="15" customFormat="1" ht="12">
      <c r="A356" s="15"/>
      <c r="B356" s="263"/>
      <c r="C356" s="264"/>
      <c r="D356" s="243" t="s">
        <v>190</v>
      </c>
      <c r="E356" s="265" t="s">
        <v>1</v>
      </c>
      <c r="F356" s="266" t="s">
        <v>142</v>
      </c>
      <c r="G356" s="264"/>
      <c r="H356" s="267">
        <v>33</v>
      </c>
      <c r="I356" s="268"/>
      <c r="J356" s="264"/>
      <c r="K356" s="264"/>
      <c r="L356" s="269"/>
      <c r="M356" s="270"/>
      <c r="N356" s="271"/>
      <c r="O356" s="271"/>
      <c r="P356" s="271"/>
      <c r="Q356" s="271"/>
      <c r="R356" s="271"/>
      <c r="S356" s="271"/>
      <c r="T356" s="272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3" t="s">
        <v>190</v>
      </c>
      <c r="AU356" s="273" t="s">
        <v>84</v>
      </c>
      <c r="AV356" s="15" t="s">
        <v>188</v>
      </c>
      <c r="AW356" s="15" t="s">
        <v>32</v>
      </c>
      <c r="AX356" s="15" t="s">
        <v>80</v>
      </c>
      <c r="AY356" s="273" t="s">
        <v>181</v>
      </c>
    </row>
    <row r="357" spans="1:65" s="2" customFormat="1" ht="16.5" customHeight="1">
      <c r="A357" s="39"/>
      <c r="B357" s="40"/>
      <c r="C357" s="285" t="s">
        <v>540</v>
      </c>
      <c r="D357" s="285" t="s">
        <v>369</v>
      </c>
      <c r="E357" s="286" t="s">
        <v>541</v>
      </c>
      <c r="F357" s="287" t="s">
        <v>542</v>
      </c>
      <c r="G357" s="288" t="s">
        <v>459</v>
      </c>
      <c r="H357" s="289">
        <v>28.42</v>
      </c>
      <c r="I357" s="290"/>
      <c r="J357" s="291">
        <f>ROUND(I357*H357,2)</f>
        <v>0</v>
      </c>
      <c r="K357" s="287" t="s">
        <v>187</v>
      </c>
      <c r="L357" s="292"/>
      <c r="M357" s="293" t="s">
        <v>1</v>
      </c>
      <c r="N357" s="294" t="s">
        <v>41</v>
      </c>
      <c r="O357" s="92"/>
      <c r="P357" s="237">
        <f>O357*H357</f>
        <v>0</v>
      </c>
      <c r="Q357" s="237">
        <v>0.00072</v>
      </c>
      <c r="R357" s="237">
        <f>Q357*H357</f>
        <v>0.020462400000000002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222</v>
      </c>
      <c r="AT357" s="239" t="s">
        <v>369</v>
      </c>
      <c r="AU357" s="239" t="s">
        <v>84</v>
      </c>
      <c r="AY357" s="18" t="s">
        <v>181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80</v>
      </c>
      <c r="BK357" s="240">
        <f>ROUND(I357*H357,2)</f>
        <v>0</v>
      </c>
      <c r="BL357" s="18" t="s">
        <v>188</v>
      </c>
      <c r="BM357" s="239" t="s">
        <v>543</v>
      </c>
    </row>
    <row r="358" spans="1:51" s="13" customFormat="1" ht="12">
      <c r="A358" s="13"/>
      <c r="B358" s="241"/>
      <c r="C358" s="242"/>
      <c r="D358" s="243" t="s">
        <v>190</v>
      </c>
      <c r="E358" s="244" t="s">
        <v>1</v>
      </c>
      <c r="F358" s="245" t="s">
        <v>461</v>
      </c>
      <c r="G358" s="242"/>
      <c r="H358" s="244" t="s">
        <v>1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1" t="s">
        <v>190</v>
      </c>
      <c r="AU358" s="251" t="s">
        <v>84</v>
      </c>
      <c r="AV358" s="13" t="s">
        <v>80</v>
      </c>
      <c r="AW358" s="13" t="s">
        <v>32</v>
      </c>
      <c r="AX358" s="13" t="s">
        <v>76</v>
      </c>
      <c r="AY358" s="251" t="s">
        <v>181</v>
      </c>
    </row>
    <row r="359" spans="1:51" s="14" customFormat="1" ht="12">
      <c r="A359" s="14"/>
      <c r="B359" s="252"/>
      <c r="C359" s="253"/>
      <c r="D359" s="243" t="s">
        <v>190</v>
      </c>
      <c r="E359" s="254" t="s">
        <v>1</v>
      </c>
      <c r="F359" s="255" t="s">
        <v>544</v>
      </c>
      <c r="G359" s="253"/>
      <c r="H359" s="256">
        <v>28.42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2" t="s">
        <v>190</v>
      </c>
      <c r="AU359" s="262" t="s">
        <v>84</v>
      </c>
      <c r="AV359" s="14" t="s">
        <v>84</v>
      </c>
      <c r="AW359" s="14" t="s">
        <v>32</v>
      </c>
      <c r="AX359" s="14" t="s">
        <v>80</v>
      </c>
      <c r="AY359" s="262" t="s">
        <v>181</v>
      </c>
    </row>
    <row r="360" spans="1:65" s="2" customFormat="1" ht="24.15" customHeight="1">
      <c r="A360" s="39"/>
      <c r="B360" s="40"/>
      <c r="C360" s="285" t="s">
        <v>545</v>
      </c>
      <c r="D360" s="285" t="s">
        <v>369</v>
      </c>
      <c r="E360" s="286" t="s">
        <v>546</v>
      </c>
      <c r="F360" s="287" t="s">
        <v>547</v>
      </c>
      <c r="G360" s="288" t="s">
        <v>459</v>
      </c>
      <c r="H360" s="289">
        <v>3.045</v>
      </c>
      <c r="I360" s="290"/>
      <c r="J360" s="291">
        <f>ROUND(I360*H360,2)</f>
        <v>0</v>
      </c>
      <c r="K360" s="287" t="s">
        <v>1</v>
      </c>
      <c r="L360" s="292"/>
      <c r="M360" s="293" t="s">
        <v>1</v>
      </c>
      <c r="N360" s="294" t="s">
        <v>41</v>
      </c>
      <c r="O360" s="92"/>
      <c r="P360" s="237">
        <f>O360*H360</f>
        <v>0</v>
      </c>
      <c r="Q360" s="237">
        <v>0.0012</v>
      </c>
      <c r="R360" s="237">
        <f>Q360*H360</f>
        <v>0.0036539999999999997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222</v>
      </c>
      <c r="AT360" s="239" t="s">
        <v>369</v>
      </c>
      <c r="AU360" s="239" t="s">
        <v>84</v>
      </c>
      <c r="AY360" s="18" t="s">
        <v>181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80</v>
      </c>
      <c r="BK360" s="240">
        <f>ROUND(I360*H360,2)</f>
        <v>0</v>
      </c>
      <c r="BL360" s="18" t="s">
        <v>188</v>
      </c>
      <c r="BM360" s="239" t="s">
        <v>548</v>
      </c>
    </row>
    <row r="361" spans="1:51" s="13" customFormat="1" ht="12">
      <c r="A361" s="13"/>
      <c r="B361" s="241"/>
      <c r="C361" s="242"/>
      <c r="D361" s="243" t="s">
        <v>190</v>
      </c>
      <c r="E361" s="244" t="s">
        <v>1</v>
      </c>
      <c r="F361" s="245" t="s">
        <v>461</v>
      </c>
      <c r="G361" s="242"/>
      <c r="H361" s="244" t="s">
        <v>1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1" t="s">
        <v>190</v>
      </c>
      <c r="AU361" s="251" t="s">
        <v>84</v>
      </c>
      <c r="AV361" s="13" t="s">
        <v>80</v>
      </c>
      <c r="AW361" s="13" t="s">
        <v>32</v>
      </c>
      <c r="AX361" s="13" t="s">
        <v>76</v>
      </c>
      <c r="AY361" s="251" t="s">
        <v>181</v>
      </c>
    </row>
    <row r="362" spans="1:51" s="14" customFormat="1" ht="12">
      <c r="A362" s="14"/>
      <c r="B362" s="252"/>
      <c r="C362" s="253"/>
      <c r="D362" s="243" t="s">
        <v>190</v>
      </c>
      <c r="E362" s="254" t="s">
        <v>1</v>
      </c>
      <c r="F362" s="255" t="s">
        <v>528</v>
      </c>
      <c r="G362" s="253"/>
      <c r="H362" s="256">
        <v>3.045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2" t="s">
        <v>190</v>
      </c>
      <c r="AU362" s="262" t="s">
        <v>84</v>
      </c>
      <c r="AV362" s="14" t="s">
        <v>84</v>
      </c>
      <c r="AW362" s="14" t="s">
        <v>32</v>
      </c>
      <c r="AX362" s="14" t="s">
        <v>80</v>
      </c>
      <c r="AY362" s="262" t="s">
        <v>181</v>
      </c>
    </row>
    <row r="363" spans="1:65" s="2" customFormat="1" ht="24.15" customHeight="1">
      <c r="A363" s="39"/>
      <c r="B363" s="40"/>
      <c r="C363" s="285" t="s">
        <v>549</v>
      </c>
      <c r="D363" s="285" t="s">
        <v>369</v>
      </c>
      <c r="E363" s="286" t="s">
        <v>550</v>
      </c>
      <c r="F363" s="287" t="s">
        <v>551</v>
      </c>
      <c r="G363" s="288" t="s">
        <v>459</v>
      </c>
      <c r="H363" s="289">
        <v>2.03</v>
      </c>
      <c r="I363" s="290"/>
      <c r="J363" s="291">
        <f>ROUND(I363*H363,2)</f>
        <v>0</v>
      </c>
      <c r="K363" s="287" t="s">
        <v>1</v>
      </c>
      <c r="L363" s="292"/>
      <c r="M363" s="293" t="s">
        <v>1</v>
      </c>
      <c r="N363" s="294" t="s">
        <v>41</v>
      </c>
      <c r="O363" s="92"/>
      <c r="P363" s="237">
        <f>O363*H363</f>
        <v>0</v>
      </c>
      <c r="Q363" s="237">
        <v>0.0012</v>
      </c>
      <c r="R363" s="237">
        <f>Q363*H363</f>
        <v>0.0024359999999999994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222</v>
      </c>
      <c r="AT363" s="239" t="s">
        <v>369</v>
      </c>
      <c r="AU363" s="239" t="s">
        <v>84</v>
      </c>
      <c r="AY363" s="18" t="s">
        <v>181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80</v>
      </c>
      <c r="BK363" s="240">
        <f>ROUND(I363*H363,2)</f>
        <v>0</v>
      </c>
      <c r="BL363" s="18" t="s">
        <v>188</v>
      </c>
      <c r="BM363" s="239" t="s">
        <v>552</v>
      </c>
    </row>
    <row r="364" spans="1:51" s="13" customFormat="1" ht="12">
      <c r="A364" s="13"/>
      <c r="B364" s="241"/>
      <c r="C364" s="242"/>
      <c r="D364" s="243" t="s">
        <v>190</v>
      </c>
      <c r="E364" s="244" t="s">
        <v>1</v>
      </c>
      <c r="F364" s="245" t="s">
        <v>461</v>
      </c>
      <c r="G364" s="242"/>
      <c r="H364" s="244" t="s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1" t="s">
        <v>190</v>
      </c>
      <c r="AU364" s="251" t="s">
        <v>84</v>
      </c>
      <c r="AV364" s="13" t="s">
        <v>80</v>
      </c>
      <c r="AW364" s="13" t="s">
        <v>32</v>
      </c>
      <c r="AX364" s="13" t="s">
        <v>76</v>
      </c>
      <c r="AY364" s="251" t="s">
        <v>181</v>
      </c>
    </row>
    <row r="365" spans="1:51" s="14" customFormat="1" ht="12">
      <c r="A365" s="14"/>
      <c r="B365" s="252"/>
      <c r="C365" s="253"/>
      <c r="D365" s="243" t="s">
        <v>190</v>
      </c>
      <c r="E365" s="254" t="s">
        <v>1</v>
      </c>
      <c r="F365" s="255" t="s">
        <v>553</v>
      </c>
      <c r="G365" s="253"/>
      <c r="H365" s="256">
        <v>2.03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2" t="s">
        <v>190</v>
      </c>
      <c r="AU365" s="262" t="s">
        <v>84</v>
      </c>
      <c r="AV365" s="14" t="s">
        <v>84</v>
      </c>
      <c r="AW365" s="14" t="s">
        <v>32</v>
      </c>
      <c r="AX365" s="14" t="s">
        <v>80</v>
      </c>
      <c r="AY365" s="262" t="s">
        <v>181</v>
      </c>
    </row>
    <row r="366" spans="1:65" s="2" customFormat="1" ht="24.15" customHeight="1">
      <c r="A366" s="39"/>
      <c r="B366" s="40"/>
      <c r="C366" s="228" t="s">
        <v>554</v>
      </c>
      <c r="D366" s="228" t="s">
        <v>183</v>
      </c>
      <c r="E366" s="229" t="s">
        <v>555</v>
      </c>
      <c r="F366" s="230" t="s">
        <v>556</v>
      </c>
      <c r="G366" s="231" t="s">
        <v>459</v>
      </c>
      <c r="H366" s="232">
        <v>2</v>
      </c>
      <c r="I366" s="233"/>
      <c r="J366" s="234">
        <f>ROUND(I366*H366,2)</f>
        <v>0</v>
      </c>
      <c r="K366" s="230" t="s">
        <v>187</v>
      </c>
      <c r="L366" s="45"/>
      <c r="M366" s="235" t="s">
        <v>1</v>
      </c>
      <c r="N366" s="236" t="s">
        <v>41</v>
      </c>
      <c r="O366" s="92"/>
      <c r="P366" s="237">
        <f>O366*H366</f>
        <v>0</v>
      </c>
      <c r="Q366" s="237">
        <v>0</v>
      </c>
      <c r="R366" s="237">
        <f>Q366*H366</f>
        <v>0</v>
      </c>
      <c r="S366" s="237">
        <v>0</v>
      </c>
      <c r="T366" s="238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9" t="s">
        <v>188</v>
      </c>
      <c r="AT366" s="239" t="s">
        <v>183</v>
      </c>
      <c r="AU366" s="239" t="s">
        <v>84</v>
      </c>
      <c r="AY366" s="18" t="s">
        <v>181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8" t="s">
        <v>80</v>
      </c>
      <c r="BK366" s="240">
        <f>ROUND(I366*H366,2)</f>
        <v>0</v>
      </c>
      <c r="BL366" s="18" t="s">
        <v>188</v>
      </c>
      <c r="BM366" s="239" t="s">
        <v>557</v>
      </c>
    </row>
    <row r="367" spans="1:51" s="13" customFormat="1" ht="12">
      <c r="A367" s="13"/>
      <c r="B367" s="241"/>
      <c r="C367" s="242"/>
      <c r="D367" s="243" t="s">
        <v>190</v>
      </c>
      <c r="E367" s="244" t="s">
        <v>1</v>
      </c>
      <c r="F367" s="245" t="s">
        <v>461</v>
      </c>
      <c r="G367" s="242"/>
      <c r="H367" s="244" t="s">
        <v>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1" t="s">
        <v>190</v>
      </c>
      <c r="AU367" s="251" t="s">
        <v>84</v>
      </c>
      <c r="AV367" s="13" t="s">
        <v>80</v>
      </c>
      <c r="AW367" s="13" t="s">
        <v>32</v>
      </c>
      <c r="AX367" s="13" t="s">
        <v>76</v>
      </c>
      <c r="AY367" s="251" t="s">
        <v>181</v>
      </c>
    </row>
    <row r="368" spans="1:51" s="14" customFormat="1" ht="12">
      <c r="A368" s="14"/>
      <c r="B368" s="252"/>
      <c r="C368" s="253"/>
      <c r="D368" s="243" t="s">
        <v>190</v>
      </c>
      <c r="E368" s="254" t="s">
        <v>1</v>
      </c>
      <c r="F368" s="255" t="s">
        <v>84</v>
      </c>
      <c r="G368" s="253"/>
      <c r="H368" s="256">
        <v>2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2" t="s">
        <v>190</v>
      </c>
      <c r="AU368" s="262" t="s">
        <v>84</v>
      </c>
      <c r="AV368" s="14" t="s">
        <v>84</v>
      </c>
      <c r="AW368" s="14" t="s">
        <v>32</v>
      </c>
      <c r="AX368" s="14" t="s">
        <v>80</v>
      </c>
      <c r="AY368" s="262" t="s">
        <v>181</v>
      </c>
    </row>
    <row r="369" spans="1:65" s="2" customFormat="1" ht="16.5" customHeight="1">
      <c r="A369" s="39"/>
      <c r="B369" s="40"/>
      <c r="C369" s="285" t="s">
        <v>211</v>
      </c>
      <c r="D369" s="285" t="s">
        <v>369</v>
      </c>
      <c r="E369" s="286" t="s">
        <v>558</v>
      </c>
      <c r="F369" s="287" t="s">
        <v>559</v>
      </c>
      <c r="G369" s="288" t="s">
        <v>459</v>
      </c>
      <c r="H369" s="289">
        <v>2.03</v>
      </c>
      <c r="I369" s="290"/>
      <c r="J369" s="291">
        <f>ROUND(I369*H369,2)</f>
        <v>0</v>
      </c>
      <c r="K369" s="287" t="s">
        <v>187</v>
      </c>
      <c r="L369" s="292"/>
      <c r="M369" s="293" t="s">
        <v>1</v>
      </c>
      <c r="N369" s="294" t="s">
        <v>41</v>
      </c>
      <c r="O369" s="92"/>
      <c r="P369" s="237">
        <f>O369*H369</f>
        <v>0</v>
      </c>
      <c r="Q369" s="237">
        <v>0.00121</v>
      </c>
      <c r="R369" s="237">
        <f>Q369*H369</f>
        <v>0.0024563</v>
      </c>
      <c r="S369" s="237">
        <v>0</v>
      </c>
      <c r="T369" s="23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222</v>
      </c>
      <c r="AT369" s="239" t="s">
        <v>369</v>
      </c>
      <c r="AU369" s="239" t="s">
        <v>84</v>
      </c>
      <c r="AY369" s="18" t="s">
        <v>181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80</v>
      </c>
      <c r="BK369" s="240">
        <f>ROUND(I369*H369,2)</f>
        <v>0</v>
      </c>
      <c r="BL369" s="18" t="s">
        <v>188</v>
      </c>
      <c r="BM369" s="239" t="s">
        <v>560</v>
      </c>
    </row>
    <row r="370" spans="1:51" s="13" customFormat="1" ht="12">
      <c r="A370" s="13"/>
      <c r="B370" s="241"/>
      <c r="C370" s="242"/>
      <c r="D370" s="243" t="s">
        <v>190</v>
      </c>
      <c r="E370" s="244" t="s">
        <v>1</v>
      </c>
      <c r="F370" s="245" t="s">
        <v>461</v>
      </c>
      <c r="G370" s="242"/>
      <c r="H370" s="244" t="s">
        <v>1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1" t="s">
        <v>190</v>
      </c>
      <c r="AU370" s="251" t="s">
        <v>84</v>
      </c>
      <c r="AV370" s="13" t="s">
        <v>80</v>
      </c>
      <c r="AW370" s="13" t="s">
        <v>32</v>
      </c>
      <c r="AX370" s="13" t="s">
        <v>76</v>
      </c>
      <c r="AY370" s="251" t="s">
        <v>181</v>
      </c>
    </row>
    <row r="371" spans="1:51" s="14" customFormat="1" ht="12">
      <c r="A371" s="14"/>
      <c r="B371" s="252"/>
      <c r="C371" s="253"/>
      <c r="D371" s="243" t="s">
        <v>190</v>
      </c>
      <c r="E371" s="254" t="s">
        <v>1</v>
      </c>
      <c r="F371" s="255" t="s">
        <v>553</v>
      </c>
      <c r="G371" s="253"/>
      <c r="H371" s="256">
        <v>2.03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2" t="s">
        <v>190</v>
      </c>
      <c r="AU371" s="262" t="s">
        <v>84</v>
      </c>
      <c r="AV371" s="14" t="s">
        <v>84</v>
      </c>
      <c r="AW371" s="14" t="s">
        <v>32</v>
      </c>
      <c r="AX371" s="14" t="s">
        <v>80</v>
      </c>
      <c r="AY371" s="262" t="s">
        <v>181</v>
      </c>
    </row>
    <row r="372" spans="1:65" s="2" customFormat="1" ht="21.75" customHeight="1">
      <c r="A372" s="39"/>
      <c r="B372" s="40"/>
      <c r="C372" s="228" t="s">
        <v>561</v>
      </c>
      <c r="D372" s="228" t="s">
        <v>183</v>
      </c>
      <c r="E372" s="229" t="s">
        <v>562</v>
      </c>
      <c r="F372" s="230" t="s">
        <v>563</v>
      </c>
      <c r="G372" s="231" t="s">
        <v>459</v>
      </c>
      <c r="H372" s="232">
        <v>1</v>
      </c>
      <c r="I372" s="233"/>
      <c r="J372" s="234">
        <f>ROUND(I372*H372,2)</f>
        <v>0</v>
      </c>
      <c r="K372" s="230" t="s">
        <v>1</v>
      </c>
      <c r="L372" s="45"/>
      <c r="M372" s="235" t="s">
        <v>1</v>
      </c>
      <c r="N372" s="236" t="s">
        <v>41</v>
      </c>
      <c r="O372" s="92"/>
      <c r="P372" s="237">
        <f>O372*H372</f>
        <v>0</v>
      </c>
      <c r="Q372" s="237">
        <v>0</v>
      </c>
      <c r="R372" s="237">
        <f>Q372*H372</f>
        <v>0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188</v>
      </c>
      <c r="AT372" s="239" t="s">
        <v>183</v>
      </c>
      <c r="AU372" s="239" t="s">
        <v>84</v>
      </c>
      <c r="AY372" s="18" t="s">
        <v>181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80</v>
      </c>
      <c r="BK372" s="240">
        <f>ROUND(I372*H372,2)</f>
        <v>0</v>
      </c>
      <c r="BL372" s="18" t="s">
        <v>188</v>
      </c>
      <c r="BM372" s="239" t="s">
        <v>564</v>
      </c>
    </row>
    <row r="373" spans="1:51" s="13" customFormat="1" ht="12">
      <c r="A373" s="13"/>
      <c r="B373" s="241"/>
      <c r="C373" s="242"/>
      <c r="D373" s="243" t="s">
        <v>190</v>
      </c>
      <c r="E373" s="244" t="s">
        <v>1</v>
      </c>
      <c r="F373" s="245" t="s">
        <v>461</v>
      </c>
      <c r="G373" s="242"/>
      <c r="H373" s="244" t="s">
        <v>1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1" t="s">
        <v>190</v>
      </c>
      <c r="AU373" s="251" t="s">
        <v>84</v>
      </c>
      <c r="AV373" s="13" t="s">
        <v>80</v>
      </c>
      <c r="AW373" s="13" t="s">
        <v>32</v>
      </c>
      <c r="AX373" s="13" t="s">
        <v>76</v>
      </c>
      <c r="AY373" s="251" t="s">
        <v>181</v>
      </c>
    </row>
    <row r="374" spans="1:51" s="14" customFormat="1" ht="12">
      <c r="A374" s="14"/>
      <c r="B374" s="252"/>
      <c r="C374" s="253"/>
      <c r="D374" s="243" t="s">
        <v>190</v>
      </c>
      <c r="E374" s="254" t="s">
        <v>1</v>
      </c>
      <c r="F374" s="255" t="s">
        <v>80</v>
      </c>
      <c r="G374" s="253"/>
      <c r="H374" s="256">
        <v>1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2" t="s">
        <v>190</v>
      </c>
      <c r="AU374" s="262" t="s">
        <v>84</v>
      </c>
      <c r="AV374" s="14" t="s">
        <v>84</v>
      </c>
      <c r="AW374" s="14" t="s">
        <v>32</v>
      </c>
      <c r="AX374" s="14" t="s">
        <v>80</v>
      </c>
      <c r="AY374" s="262" t="s">
        <v>181</v>
      </c>
    </row>
    <row r="375" spans="1:65" s="2" customFormat="1" ht="16.5" customHeight="1">
      <c r="A375" s="39"/>
      <c r="B375" s="40"/>
      <c r="C375" s="285" t="s">
        <v>565</v>
      </c>
      <c r="D375" s="285" t="s">
        <v>369</v>
      </c>
      <c r="E375" s="286" t="s">
        <v>566</v>
      </c>
      <c r="F375" s="287" t="s">
        <v>567</v>
      </c>
      <c r="G375" s="288" t="s">
        <v>459</v>
      </c>
      <c r="H375" s="289">
        <v>1.015</v>
      </c>
      <c r="I375" s="290"/>
      <c r="J375" s="291">
        <f>ROUND(I375*H375,2)</f>
        <v>0</v>
      </c>
      <c r="K375" s="287" t="s">
        <v>187</v>
      </c>
      <c r="L375" s="292"/>
      <c r="M375" s="293" t="s">
        <v>1</v>
      </c>
      <c r="N375" s="294" t="s">
        <v>41</v>
      </c>
      <c r="O375" s="92"/>
      <c r="P375" s="237">
        <f>O375*H375</f>
        <v>0</v>
      </c>
      <c r="Q375" s="237">
        <v>0.00039</v>
      </c>
      <c r="R375" s="237">
        <f>Q375*H375</f>
        <v>0.00039584999999999995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222</v>
      </c>
      <c r="AT375" s="239" t="s">
        <v>369</v>
      </c>
      <c r="AU375" s="239" t="s">
        <v>84</v>
      </c>
      <c r="AY375" s="18" t="s">
        <v>181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80</v>
      </c>
      <c r="BK375" s="240">
        <f>ROUND(I375*H375,2)</f>
        <v>0</v>
      </c>
      <c r="BL375" s="18" t="s">
        <v>188</v>
      </c>
      <c r="BM375" s="239" t="s">
        <v>568</v>
      </c>
    </row>
    <row r="376" spans="1:51" s="13" customFormat="1" ht="12">
      <c r="A376" s="13"/>
      <c r="B376" s="241"/>
      <c r="C376" s="242"/>
      <c r="D376" s="243" t="s">
        <v>190</v>
      </c>
      <c r="E376" s="244" t="s">
        <v>1</v>
      </c>
      <c r="F376" s="245" t="s">
        <v>461</v>
      </c>
      <c r="G376" s="242"/>
      <c r="H376" s="244" t="s">
        <v>1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1" t="s">
        <v>190</v>
      </c>
      <c r="AU376" s="251" t="s">
        <v>84</v>
      </c>
      <c r="AV376" s="13" t="s">
        <v>80</v>
      </c>
      <c r="AW376" s="13" t="s">
        <v>32</v>
      </c>
      <c r="AX376" s="13" t="s">
        <v>76</v>
      </c>
      <c r="AY376" s="251" t="s">
        <v>181</v>
      </c>
    </row>
    <row r="377" spans="1:51" s="14" customFormat="1" ht="12">
      <c r="A377" s="14"/>
      <c r="B377" s="252"/>
      <c r="C377" s="253"/>
      <c r="D377" s="243" t="s">
        <v>190</v>
      </c>
      <c r="E377" s="254" t="s">
        <v>1</v>
      </c>
      <c r="F377" s="255" t="s">
        <v>533</v>
      </c>
      <c r="G377" s="253"/>
      <c r="H377" s="256">
        <v>1.015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2" t="s">
        <v>190</v>
      </c>
      <c r="AU377" s="262" t="s">
        <v>84</v>
      </c>
      <c r="AV377" s="14" t="s">
        <v>84</v>
      </c>
      <c r="AW377" s="14" t="s">
        <v>32</v>
      </c>
      <c r="AX377" s="14" t="s">
        <v>80</v>
      </c>
      <c r="AY377" s="262" t="s">
        <v>181</v>
      </c>
    </row>
    <row r="378" spans="1:65" s="2" customFormat="1" ht="21.75" customHeight="1">
      <c r="A378" s="39"/>
      <c r="B378" s="40"/>
      <c r="C378" s="285" t="s">
        <v>569</v>
      </c>
      <c r="D378" s="285" t="s">
        <v>369</v>
      </c>
      <c r="E378" s="286" t="s">
        <v>570</v>
      </c>
      <c r="F378" s="287" t="s">
        <v>571</v>
      </c>
      <c r="G378" s="288" t="s">
        <v>459</v>
      </c>
      <c r="H378" s="289">
        <v>1.015</v>
      </c>
      <c r="I378" s="290"/>
      <c r="J378" s="291">
        <f>ROUND(I378*H378,2)</f>
        <v>0</v>
      </c>
      <c r="K378" s="287" t="s">
        <v>187</v>
      </c>
      <c r="L378" s="292"/>
      <c r="M378" s="293" t="s">
        <v>1</v>
      </c>
      <c r="N378" s="294" t="s">
        <v>41</v>
      </c>
      <c r="O378" s="92"/>
      <c r="P378" s="237">
        <f>O378*H378</f>
        <v>0</v>
      </c>
      <c r="Q378" s="237">
        <v>0.0036</v>
      </c>
      <c r="R378" s="237">
        <f>Q378*H378</f>
        <v>0.0036539999999999997</v>
      </c>
      <c r="S378" s="237">
        <v>0</v>
      </c>
      <c r="T378" s="23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9" t="s">
        <v>222</v>
      </c>
      <c r="AT378" s="239" t="s">
        <v>369</v>
      </c>
      <c r="AU378" s="239" t="s">
        <v>84</v>
      </c>
      <c r="AY378" s="18" t="s">
        <v>181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8" t="s">
        <v>80</v>
      </c>
      <c r="BK378" s="240">
        <f>ROUND(I378*H378,2)</f>
        <v>0</v>
      </c>
      <c r="BL378" s="18" t="s">
        <v>188</v>
      </c>
      <c r="BM378" s="239" t="s">
        <v>572</v>
      </c>
    </row>
    <row r="379" spans="1:51" s="13" customFormat="1" ht="12">
      <c r="A379" s="13"/>
      <c r="B379" s="241"/>
      <c r="C379" s="242"/>
      <c r="D379" s="243" t="s">
        <v>190</v>
      </c>
      <c r="E379" s="244" t="s">
        <v>1</v>
      </c>
      <c r="F379" s="245" t="s">
        <v>461</v>
      </c>
      <c r="G379" s="242"/>
      <c r="H379" s="244" t="s">
        <v>1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1" t="s">
        <v>190</v>
      </c>
      <c r="AU379" s="251" t="s">
        <v>84</v>
      </c>
      <c r="AV379" s="13" t="s">
        <v>80</v>
      </c>
      <c r="AW379" s="13" t="s">
        <v>32</v>
      </c>
      <c r="AX379" s="13" t="s">
        <v>76</v>
      </c>
      <c r="AY379" s="251" t="s">
        <v>181</v>
      </c>
    </row>
    <row r="380" spans="1:51" s="14" customFormat="1" ht="12">
      <c r="A380" s="14"/>
      <c r="B380" s="252"/>
      <c r="C380" s="253"/>
      <c r="D380" s="243" t="s">
        <v>190</v>
      </c>
      <c r="E380" s="254" t="s">
        <v>1</v>
      </c>
      <c r="F380" s="255" t="s">
        <v>533</v>
      </c>
      <c r="G380" s="253"/>
      <c r="H380" s="256">
        <v>1.015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2" t="s">
        <v>190</v>
      </c>
      <c r="AU380" s="262" t="s">
        <v>84</v>
      </c>
      <c r="AV380" s="14" t="s">
        <v>84</v>
      </c>
      <c r="AW380" s="14" t="s">
        <v>32</v>
      </c>
      <c r="AX380" s="14" t="s">
        <v>80</v>
      </c>
      <c r="AY380" s="262" t="s">
        <v>181</v>
      </c>
    </row>
    <row r="381" spans="1:65" s="2" customFormat="1" ht="24.15" customHeight="1">
      <c r="A381" s="39"/>
      <c r="B381" s="40"/>
      <c r="C381" s="228" t="s">
        <v>573</v>
      </c>
      <c r="D381" s="228" t="s">
        <v>183</v>
      </c>
      <c r="E381" s="229" t="s">
        <v>574</v>
      </c>
      <c r="F381" s="230" t="s">
        <v>575</v>
      </c>
      <c r="G381" s="231" t="s">
        <v>459</v>
      </c>
      <c r="H381" s="232">
        <v>6</v>
      </c>
      <c r="I381" s="233"/>
      <c r="J381" s="234">
        <f>ROUND(I381*H381,2)</f>
        <v>0</v>
      </c>
      <c r="K381" s="230" t="s">
        <v>1</v>
      </c>
      <c r="L381" s="45"/>
      <c r="M381" s="235" t="s">
        <v>1</v>
      </c>
      <c r="N381" s="236" t="s">
        <v>41</v>
      </c>
      <c r="O381" s="92"/>
      <c r="P381" s="237">
        <f>O381*H381</f>
        <v>0</v>
      </c>
      <c r="Q381" s="237">
        <v>0</v>
      </c>
      <c r="R381" s="237">
        <f>Q381*H381</f>
        <v>0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188</v>
      </c>
      <c r="AT381" s="239" t="s">
        <v>183</v>
      </c>
      <c r="AU381" s="239" t="s">
        <v>84</v>
      </c>
      <c r="AY381" s="18" t="s">
        <v>181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80</v>
      </c>
      <c r="BK381" s="240">
        <f>ROUND(I381*H381,2)</f>
        <v>0</v>
      </c>
      <c r="BL381" s="18" t="s">
        <v>188</v>
      </c>
      <c r="BM381" s="239" t="s">
        <v>576</v>
      </c>
    </row>
    <row r="382" spans="1:51" s="13" customFormat="1" ht="12">
      <c r="A382" s="13"/>
      <c r="B382" s="241"/>
      <c r="C382" s="242"/>
      <c r="D382" s="243" t="s">
        <v>190</v>
      </c>
      <c r="E382" s="244" t="s">
        <v>1</v>
      </c>
      <c r="F382" s="245" t="s">
        <v>461</v>
      </c>
      <c r="G382" s="242"/>
      <c r="H382" s="244" t="s">
        <v>1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1" t="s">
        <v>190</v>
      </c>
      <c r="AU382" s="251" t="s">
        <v>84</v>
      </c>
      <c r="AV382" s="13" t="s">
        <v>80</v>
      </c>
      <c r="AW382" s="13" t="s">
        <v>32</v>
      </c>
      <c r="AX382" s="13" t="s">
        <v>76</v>
      </c>
      <c r="AY382" s="251" t="s">
        <v>181</v>
      </c>
    </row>
    <row r="383" spans="1:51" s="14" customFormat="1" ht="12">
      <c r="A383" s="14"/>
      <c r="B383" s="252"/>
      <c r="C383" s="253"/>
      <c r="D383" s="243" t="s">
        <v>190</v>
      </c>
      <c r="E383" s="254" t="s">
        <v>1</v>
      </c>
      <c r="F383" s="255" t="s">
        <v>14</v>
      </c>
      <c r="G383" s="253"/>
      <c r="H383" s="256">
        <v>6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2" t="s">
        <v>190</v>
      </c>
      <c r="AU383" s="262" t="s">
        <v>84</v>
      </c>
      <c r="AV383" s="14" t="s">
        <v>84</v>
      </c>
      <c r="AW383" s="14" t="s">
        <v>32</v>
      </c>
      <c r="AX383" s="14" t="s">
        <v>80</v>
      </c>
      <c r="AY383" s="262" t="s">
        <v>181</v>
      </c>
    </row>
    <row r="384" spans="1:65" s="2" customFormat="1" ht="16.5" customHeight="1">
      <c r="A384" s="39"/>
      <c r="B384" s="40"/>
      <c r="C384" s="285" t="s">
        <v>577</v>
      </c>
      <c r="D384" s="285" t="s">
        <v>369</v>
      </c>
      <c r="E384" s="286" t="s">
        <v>578</v>
      </c>
      <c r="F384" s="287" t="s">
        <v>579</v>
      </c>
      <c r="G384" s="288" t="s">
        <v>459</v>
      </c>
      <c r="H384" s="289">
        <v>6.09</v>
      </c>
      <c r="I384" s="290"/>
      <c r="J384" s="291">
        <f>ROUND(I384*H384,2)</f>
        <v>0</v>
      </c>
      <c r="K384" s="287" t="s">
        <v>187</v>
      </c>
      <c r="L384" s="292"/>
      <c r="M384" s="293" t="s">
        <v>1</v>
      </c>
      <c r="N384" s="294" t="s">
        <v>41</v>
      </c>
      <c r="O384" s="92"/>
      <c r="P384" s="237">
        <f>O384*H384</f>
        <v>0</v>
      </c>
      <c r="Q384" s="237">
        <v>0.00057</v>
      </c>
      <c r="R384" s="237">
        <f>Q384*H384</f>
        <v>0.0034712999999999996</v>
      </c>
      <c r="S384" s="237">
        <v>0</v>
      </c>
      <c r="T384" s="23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9" t="s">
        <v>222</v>
      </c>
      <c r="AT384" s="239" t="s">
        <v>369</v>
      </c>
      <c r="AU384" s="239" t="s">
        <v>84</v>
      </c>
      <c r="AY384" s="18" t="s">
        <v>181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8" t="s">
        <v>80</v>
      </c>
      <c r="BK384" s="240">
        <f>ROUND(I384*H384,2)</f>
        <v>0</v>
      </c>
      <c r="BL384" s="18" t="s">
        <v>188</v>
      </c>
      <c r="BM384" s="239" t="s">
        <v>580</v>
      </c>
    </row>
    <row r="385" spans="1:51" s="13" customFormat="1" ht="12">
      <c r="A385" s="13"/>
      <c r="B385" s="241"/>
      <c r="C385" s="242"/>
      <c r="D385" s="243" t="s">
        <v>190</v>
      </c>
      <c r="E385" s="244" t="s">
        <v>1</v>
      </c>
      <c r="F385" s="245" t="s">
        <v>461</v>
      </c>
      <c r="G385" s="242"/>
      <c r="H385" s="244" t="s">
        <v>1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1" t="s">
        <v>190</v>
      </c>
      <c r="AU385" s="251" t="s">
        <v>84</v>
      </c>
      <c r="AV385" s="13" t="s">
        <v>80</v>
      </c>
      <c r="AW385" s="13" t="s">
        <v>32</v>
      </c>
      <c r="AX385" s="13" t="s">
        <v>76</v>
      </c>
      <c r="AY385" s="251" t="s">
        <v>181</v>
      </c>
    </row>
    <row r="386" spans="1:51" s="14" customFormat="1" ht="12">
      <c r="A386" s="14"/>
      <c r="B386" s="252"/>
      <c r="C386" s="253"/>
      <c r="D386" s="243" t="s">
        <v>190</v>
      </c>
      <c r="E386" s="254" t="s">
        <v>1</v>
      </c>
      <c r="F386" s="255" t="s">
        <v>581</v>
      </c>
      <c r="G386" s="253"/>
      <c r="H386" s="256">
        <v>6.09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2" t="s">
        <v>190</v>
      </c>
      <c r="AU386" s="262" t="s">
        <v>84</v>
      </c>
      <c r="AV386" s="14" t="s">
        <v>84</v>
      </c>
      <c r="AW386" s="14" t="s">
        <v>32</v>
      </c>
      <c r="AX386" s="14" t="s">
        <v>80</v>
      </c>
      <c r="AY386" s="262" t="s">
        <v>181</v>
      </c>
    </row>
    <row r="387" spans="1:65" s="2" customFormat="1" ht="24.15" customHeight="1">
      <c r="A387" s="39"/>
      <c r="B387" s="40"/>
      <c r="C387" s="285" t="s">
        <v>582</v>
      </c>
      <c r="D387" s="285" t="s">
        <v>369</v>
      </c>
      <c r="E387" s="286" t="s">
        <v>583</v>
      </c>
      <c r="F387" s="287" t="s">
        <v>584</v>
      </c>
      <c r="G387" s="288" t="s">
        <v>459</v>
      </c>
      <c r="H387" s="289">
        <v>6.09</v>
      </c>
      <c r="I387" s="290"/>
      <c r="J387" s="291">
        <f>ROUND(I387*H387,2)</f>
        <v>0</v>
      </c>
      <c r="K387" s="287" t="s">
        <v>187</v>
      </c>
      <c r="L387" s="292"/>
      <c r="M387" s="293" t="s">
        <v>1</v>
      </c>
      <c r="N387" s="294" t="s">
        <v>41</v>
      </c>
      <c r="O387" s="92"/>
      <c r="P387" s="237">
        <f>O387*H387</f>
        <v>0</v>
      </c>
      <c r="Q387" s="237">
        <v>0.004</v>
      </c>
      <c r="R387" s="237">
        <f>Q387*H387</f>
        <v>0.02436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222</v>
      </c>
      <c r="AT387" s="239" t="s">
        <v>369</v>
      </c>
      <c r="AU387" s="239" t="s">
        <v>84</v>
      </c>
      <c r="AY387" s="18" t="s">
        <v>181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80</v>
      </c>
      <c r="BK387" s="240">
        <f>ROUND(I387*H387,2)</f>
        <v>0</v>
      </c>
      <c r="BL387" s="18" t="s">
        <v>188</v>
      </c>
      <c r="BM387" s="239" t="s">
        <v>585</v>
      </c>
    </row>
    <row r="388" spans="1:51" s="13" customFormat="1" ht="12">
      <c r="A388" s="13"/>
      <c r="B388" s="241"/>
      <c r="C388" s="242"/>
      <c r="D388" s="243" t="s">
        <v>190</v>
      </c>
      <c r="E388" s="244" t="s">
        <v>1</v>
      </c>
      <c r="F388" s="245" t="s">
        <v>461</v>
      </c>
      <c r="G388" s="242"/>
      <c r="H388" s="244" t="s">
        <v>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1" t="s">
        <v>190</v>
      </c>
      <c r="AU388" s="251" t="s">
        <v>84</v>
      </c>
      <c r="AV388" s="13" t="s">
        <v>80</v>
      </c>
      <c r="AW388" s="13" t="s">
        <v>32</v>
      </c>
      <c r="AX388" s="13" t="s">
        <v>76</v>
      </c>
      <c r="AY388" s="251" t="s">
        <v>181</v>
      </c>
    </row>
    <row r="389" spans="1:51" s="14" customFormat="1" ht="12">
      <c r="A389" s="14"/>
      <c r="B389" s="252"/>
      <c r="C389" s="253"/>
      <c r="D389" s="243" t="s">
        <v>190</v>
      </c>
      <c r="E389" s="254" t="s">
        <v>1</v>
      </c>
      <c r="F389" s="255" t="s">
        <v>581</v>
      </c>
      <c r="G389" s="253"/>
      <c r="H389" s="256">
        <v>6.09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190</v>
      </c>
      <c r="AU389" s="262" t="s">
        <v>84</v>
      </c>
      <c r="AV389" s="14" t="s">
        <v>84</v>
      </c>
      <c r="AW389" s="14" t="s">
        <v>32</v>
      </c>
      <c r="AX389" s="14" t="s">
        <v>80</v>
      </c>
      <c r="AY389" s="262" t="s">
        <v>181</v>
      </c>
    </row>
    <row r="390" spans="1:65" s="2" customFormat="1" ht="24.15" customHeight="1">
      <c r="A390" s="39"/>
      <c r="B390" s="40"/>
      <c r="C390" s="285" t="s">
        <v>586</v>
      </c>
      <c r="D390" s="285" t="s">
        <v>369</v>
      </c>
      <c r="E390" s="286" t="s">
        <v>587</v>
      </c>
      <c r="F390" s="287" t="s">
        <v>588</v>
      </c>
      <c r="G390" s="288" t="s">
        <v>459</v>
      </c>
      <c r="H390" s="289">
        <v>1.01</v>
      </c>
      <c r="I390" s="290"/>
      <c r="J390" s="291">
        <f>ROUND(I390*H390,2)</f>
        <v>0</v>
      </c>
      <c r="K390" s="287" t="s">
        <v>1</v>
      </c>
      <c r="L390" s="292"/>
      <c r="M390" s="293" t="s">
        <v>1</v>
      </c>
      <c r="N390" s="294" t="s">
        <v>41</v>
      </c>
      <c r="O390" s="92"/>
      <c r="P390" s="237">
        <f>O390*H390</f>
        <v>0</v>
      </c>
      <c r="Q390" s="237">
        <v>0.008</v>
      </c>
      <c r="R390" s="237">
        <f>Q390*H390</f>
        <v>0.00808</v>
      </c>
      <c r="S390" s="237">
        <v>0</v>
      </c>
      <c r="T390" s="23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222</v>
      </c>
      <c r="AT390" s="239" t="s">
        <v>369</v>
      </c>
      <c r="AU390" s="239" t="s">
        <v>84</v>
      </c>
      <c r="AY390" s="18" t="s">
        <v>181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80</v>
      </c>
      <c r="BK390" s="240">
        <f>ROUND(I390*H390,2)</f>
        <v>0</v>
      </c>
      <c r="BL390" s="18" t="s">
        <v>188</v>
      </c>
      <c r="BM390" s="239" t="s">
        <v>589</v>
      </c>
    </row>
    <row r="391" spans="1:51" s="13" customFormat="1" ht="12">
      <c r="A391" s="13"/>
      <c r="B391" s="241"/>
      <c r="C391" s="242"/>
      <c r="D391" s="243" t="s">
        <v>190</v>
      </c>
      <c r="E391" s="244" t="s">
        <v>1</v>
      </c>
      <c r="F391" s="245" t="s">
        <v>461</v>
      </c>
      <c r="G391" s="242"/>
      <c r="H391" s="244" t="s">
        <v>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190</v>
      </c>
      <c r="AU391" s="251" t="s">
        <v>84</v>
      </c>
      <c r="AV391" s="13" t="s">
        <v>80</v>
      </c>
      <c r="AW391" s="13" t="s">
        <v>32</v>
      </c>
      <c r="AX391" s="13" t="s">
        <v>76</v>
      </c>
      <c r="AY391" s="251" t="s">
        <v>181</v>
      </c>
    </row>
    <row r="392" spans="1:51" s="14" customFormat="1" ht="12">
      <c r="A392" s="14"/>
      <c r="B392" s="252"/>
      <c r="C392" s="253"/>
      <c r="D392" s="243" t="s">
        <v>190</v>
      </c>
      <c r="E392" s="254" t="s">
        <v>1</v>
      </c>
      <c r="F392" s="255" t="s">
        <v>590</v>
      </c>
      <c r="G392" s="253"/>
      <c r="H392" s="256">
        <v>1.01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2" t="s">
        <v>190</v>
      </c>
      <c r="AU392" s="262" t="s">
        <v>84</v>
      </c>
      <c r="AV392" s="14" t="s">
        <v>84</v>
      </c>
      <c r="AW392" s="14" t="s">
        <v>32</v>
      </c>
      <c r="AX392" s="14" t="s">
        <v>80</v>
      </c>
      <c r="AY392" s="262" t="s">
        <v>181</v>
      </c>
    </row>
    <row r="393" spans="1:65" s="2" customFormat="1" ht="24.15" customHeight="1">
      <c r="A393" s="39"/>
      <c r="B393" s="40"/>
      <c r="C393" s="285" t="s">
        <v>591</v>
      </c>
      <c r="D393" s="285" t="s">
        <v>369</v>
      </c>
      <c r="E393" s="286" t="s">
        <v>592</v>
      </c>
      <c r="F393" s="287" t="s">
        <v>593</v>
      </c>
      <c r="G393" s="288" t="s">
        <v>459</v>
      </c>
      <c r="H393" s="289">
        <v>1.01</v>
      </c>
      <c r="I393" s="290"/>
      <c r="J393" s="291">
        <f>ROUND(I393*H393,2)</f>
        <v>0</v>
      </c>
      <c r="K393" s="287" t="s">
        <v>1</v>
      </c>
      <c r="L393" s="292"/>
      <c r="M393" s="293" t="s">
        <v>1</v>
      </c>
      <c r="N393" s="294" t="s">
        <v>41</v>
      </c>
      <c r="O393" s="92"/>
      <c r="P393" s="237">
        <f>O393*H393</f>
        <v>0</v>
      </c>
      <c r="Q393" s="237">
        <v>0.01</v>
      </c>
      <c r="R393" s="237">
        <f>Q393*H393</f>
        <v>0.0101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222</v>
      </c>
      <c r="AT393" s="239" t="s">
        <v>369</v>
      </c>
      <c r="AU393" s="239" t="s">
        <v>84</v>
      </c>
      <c r="AY393" s="18" t="s">
        <v>181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80</v>
      </c>
      <c r="BK393" s="240">
        <f>ROUND(I393*H393,2)</f>
        <v>0</v>
      </c>
      <c r="BL393" s="18" t="s">
        <v>188</v>
      </c>
      <c r="BM393" s="239" t="s">
        <v>594</v>
      </c>
    </row>
    <row r="394" spans="1:51" s="13" customFormat="1" ht="12">
      <c r="A394" s="13"/>
      <c r="B394" s="241"/>
      <c r="C394" s="242"/>
      <c r="D394" s="243" t="s">
        <v>190</v>
      </c>
      <c r="E394" s="244" t="s">
        <v>1</v>
      </c>
      <c r="F394" s="245" t="s">
        <v>461</v>
      </c>
      <c r="G394" s="242"/>
      <c r="H394" s="244" t="s">
        <v>1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1" t="s">
        <v>190</v>
      </c>
      <c r="AU394" s="251" t="s">
        <v>84</v>
      </c>
      <c r="AV394" s="13" t="s">
        <v>80</v>
      </c>
      <c r="AW394" s="13" t="s">
        <v>32</v>
      </c>
      <c r="AX394" s="13" t="s">
        <v>76</v>
      </c>
      <c r="AY394" s="251" t="s">
        <v>181</v>
      </c>
    </row>
    <row r="395" spans="1:51" s="14" customFormat="1" ht="12">
      <c r="A395" s="14"/>
      <c r="B395" s="252"/>
      <c r="C395" s="253"/>
      <c r="D395" s="243" t="s">
        <v>190</v>
      </c>
      <c r="E395" s="254" t="s">
        <v>1</v>
      </c>
      <c r="F395" s="255" t="s">
        <v>590</v>
      </c>
      <c r="G395" s="253"/>
      <c r="H395" s="256">
        <v>1.01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2" t="s">
        <v>190</v>
      </c>
      <c r="AU395" s="262" t="s">
        <v>84</v>
      </c>
      <c r="AV395" s="14" t="s">
        <v>84</v>
      </c>
      <c r="AW395" s="14" t="s">
        <v>32</v>
      </c>
      <c r="AX395" s="14" t="s">
        <v>80</v>
      </c>
      <c r="AY395" s="262" t="s">
        <v>181</v>
      </c>
    </row>
    <row r="396" spans="1:65" s="2" customFormat="1" ht="16.5" customHeight="1">
      <c r="A396" s="39"/>
      <c r="B396" s="40"/>
      <c r="C396" s="228" t="s">
        <v>595</v>
      </c>
      <c r="D396" s="228" t="s">
        <v>183</v>
      </c>
      <c r="E396" s="229" t="s">
        <v>596</v>
      </c>
      <c r="F396" s="230" t="s">
        <v>597</v>
      </c>
      <c r="G396" s="231" t="s">
        <v>459</v>
      </c>
      <c r="H396" s="232">
        <v>5</v>
      </c>
      <c r="I396" s="233"/>
      <c r="J396" s="234">
        <f>ROUND(I396*H396,2)</f>
        <v>0</v>
      </c>
      <c r="K396" s="230" t="s">
        <v>187</v>
      </c>
      <c r="L396" s="45"/>
      <c r="M396" s="235" t="s">
        <v>1</v>
      </c>
      <c r="N396" s="236" t="s">
        <v>41</v>
      </c>
      <c r="O396" s="92"/>
      <c r="P396" s="237">
        <f>O396*H396</f>
        <v>0</v>
      </c>
      <c r="Q396" s="237">
        <v>0.00038</v>
      </c>
      <c r="R396" s="237">
        <f>Q396*H396</f>
        <v>0.0019000000000000002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188</v>
      </c>
      <c r="AT396" s="239" t="s">
        <v>183</v>
      </c>
      <c r="AU396" s="239" t="s">
        <v>84</v>
      </c>
      <c r="AY396" s="18" t="s">
        <v>181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80</v>
      </c>
      <c r="BK396" s="240">
        <f>ROUND(I396*H396,2)</f>
        <v>0</v>
      </c>
      <c r="BL396" s="18" t="s">
        <v>188</v>
      </c>
      <c r="BM396" s="239" t="s">
        <v>598</v>
      </c>
    </row>
    <row r="397" spans="1:51" s="13" customFormat="1" ht="12">
      <c r="A397" s="13"/>
      <c r="B397" s="241"/>
      <c r="C397" s="242"/>
      <c r="D397" s="243" t="s">
        <v>190</v>
      </c>
      <c r="E397" s="244" t="s">
        <v>1</v>
      </c>
      <c r="F397" s="245" t="s">
        <v>461</v>
      </c>
      <c r="G397" s="242"/>
      <c r="H397" s="244" t="s">
        <v>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190</v>
      </c>
      <c r="AU397" s="251" t="s">
        <v>84</v>
      </c>
      <c r="AV397" s="13" t="s">
        <v>80</v>
      </c>
      <c r="AW397" s="13" t="s">
        <v>32</v>
      </c>
      <c r="AX397" s="13" t="s">
        <v>76</v>
      </c>
      <c r="AY397" s="251" t="s">
        <v>181</v>
      </c>
    </row>
    <row r="398" spans="1:51" s="14" customFormat="1" ht="12">
      <c r="A398" s="14"/>
      <c r="B398" s="252"/>
      <c r="C398" s="253"/>
      <c r="D398" s="243" t="s">
        <v>190</v>
      </c>
      <c r="E398" s="254" t="s">
        <v>1</v>
      </c>
      <c r="F398" s="255" t="s">
        <v>206</v>
      </c>
      <c r="G398" s="253"/>
      <c r="H398" s="256">
        <v>5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190</v>
      </c>
      <c r="AU398" s="262" t="s">
        <v>84</v>
      </c>
      <c r="AV398" s="14" t="s">
        <v>84</v>
      </c>
      <c r="AW398" s="14" t="s">
        <v>32</v>
      </c>
      <c r="AX398" s="14" t="s">
        <v>80</v>
      </c>
      <c r="AY398" s="262" t="s">
        <v>181</v>
      </c>
    </row>
    <row r="399" spans="1:65" s="2" customFormat="1" ht="24.15" customHeight="1">
      <c r="A399" s="39"/>
      <c r="B399" s="40"/>
      <c r="C399" s="228" t="s">
        <v>599</v>
      </c>
      <c r="D399" s="228" t="s">
        <v>183</v>
      </c>
      <c r="E399" s="229" t="s">
        <v>600</v>
      </c>
      <c r="F399" s="230" t="s">
        <v>601</v>
      </c>
      <c r="G399" s="231" t="s">
        <v>459</v>
      </c>
      <c r="H399" s="232">
        <v>5</v>
      </c>
      <c r="I399" s="233"/>
      <c r="J399" s="234">
        <f>ROUND(I399*H399,2)</f>
        <v>0</v>
      </c>
      <c r="K399" s="230" t="s">
        <v>1</v>
      </c>
      <c r="L399" s="45"/>
      <c r="M399" s="235" t="s">
        <v>1</v>
      </c>
      <c r="N399" s="236" t="s">
        <v>41</v>
      </c>
      <c r="O399" s="92"/>
      <c r="P399" s="237">
        <f>O399*H399</f>
        <v>0</v>
      </c>
      <c r="Q399" s="237">
        <v>2E-05</v>
      </c>
      <c r="R399" s="237">
        <f>Q399*H399</f>
        <v>0.0001</v>
      </c>
      <c r="S399" s="237">
        <v>0</v>
      </c>
      <c r="T399" s="23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9" t="s">
        <v>188</v>
      </c>
      <c r="AT399" s="239" t="s">
        <v>183</v>
      </c>
      <c r="AU399" s="239" t="s">
        <v>84</v>
      </c>
      <c r="AY399" s="18" t="s">
        <v>181</v>
      </c>
      <c r="BE399" s="240">
        <f>IF(N399="základní",J399,0)</f>
        <v>0</v>
      </c>
      <c r="BF399" s="240">
        <f>IF(N399="snížená",J399,0)</f>
        <v>0</v>
      </c>
      <c r="BG399" s="240">
        <f>IF(N399="zákl. přenesená",J399,0)</f>
        <v>0</v>
      </c>
      <c r="BH399" s="240">
        <f>IF(N399="sníž. přenesená",J399,0)</f>
        <v>0</v>
      </c>
      <c r="BI399" s="240">
        <f>IF(N399="nulová",J399,0)</f>
        <v>0</v>
      </c>
      <c r="BJ399" s="18" t="s">
        <v>80</v>
      </c>
      <c r="BK399" s="240">
        <f>ROUND(I399*H399,2)</f>
        <v>0</v>
      </c>
      <c r="BL399" s="18" t="s">
        <v>188</v>
      </c>
      <c r="BM399" s="239" t="s">
        <v>602</v>
      </c>
    </row>
    <row r="400" spans="1:51" s="13" customFormat="1" ht="12">
      <c r="A400" s="13"/>
      <c r="B400" s="241"/>
      <c r="C400" s="242"/>
      <c r="D400" s="243" t="s">
        <v>190</v>
      </c>
      <c r="E400" s="244" t="s">
        <v>1</v>
      </c>
      <c r="F400" s="245" t="s">
        <v>461</v>
      </c>
      <c r="G400" s="242"/>
      <c r="H400" s="244" t="s">
        <v>1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1" t="s">
        <v>190</v>
      </c>
      <c r="AU400" s="251" t="s">
        <v>84</v>
      </c>
      <c r="AV400" s="13" t="s">
        <v>80</v>
      </c>
      <c r="AW400" s="13" t="s">
        <v>32</v>
      </c>
      <c r="AX400" s="13" t="s">
        <v>76</v>
      </c>
      <c r="AY400" s="251" t="s">
        <v>181</v>
      </c>
    </row>
    <row r="401" spans="1:51" s="14" customFormat="1" ht="12">
      <c r="A401" s="14"/>
      <c r="B401" s="252"/>
      <c r="C401" s="253"/>
      <c r="D401" s="243" t="s">
        <v>190</v>
      </c>
      <c r="E401" s="254" t="s">
        <v>1</v>
      </c>
      <c r="F401" s="255" t="s">
        <v>206</v>
      </c>
      <c r="G401" s="253"/>
      <c r="H401" s="256">
        <v>5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2" t="s">
        <v>190</v>
      </c>
      <c r="AU401" s="262" t="s">
        <v>84</v>
      </c>
      <c r="AV401" s="14" t="s">
        <v>84</v>
      </c>
      <c r="AW401" s="14" t="s">
        <v>32</v>
      </c>
      <c r="AX401" s="14" t="s">
        <v>80</v>
      </c>
      <c r="AY401" s="262" t="s">
        <v>181</v>
      </c>
    </row>
    <row r="402" spans="1:65" s="2" customFormat="1" ht="24.15" customHeight="1">
      <c r="A402" s="39"/>
      <c r="B402" s="40"/>
      <c r="C402" s="285" t="s">
        <v>603</v>
      </c>
      <c r="D402" s="285" t="s">
        <v>369</v>
      </c>
      <c r="E402" s="286" t="s">
        <v>604</v>
      </c>
      <c r="F402" s="287" t="s">
        <v>605</v>
      </c>
      <c r="G402" s="288" t="s">
        <v>459</v>
      </c>
      <c r="H402" s="289">
        <v>5.05</v>
      </c>
      <c r="I402" s="290"/>
      <c r="J402" s="291">
        <f>ROUND(I402*H402,2)</f>
        <v>0</v>
      </c>
      <c r="K402" s="287" t="s">
        <v>1</v>
      </c>
      <c r="L402" s="292"/>
      <c r="M402" s="293" t="s">
        <v>1</v>
      </c>
      <c r="N402" s="294" t="s">
        <v>41</v>
      </c>
      <c r="O402" s="92"/>
      <c r="P402" s="237">
        <f>O402*H402</f>
        <v>0</v>
      </c>
      <c r="Q402" s="237">
        <v>0.00244</v>
      </c>
      <c r="R402" s="237">
        <f>Q402*H402</f>
        <v>0.012322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222</v>
      </c>
      <c r="AT402" s="239" t="s">
        <v>369</v>
      </c>
      <c r="AU402" s="239" t="s">
        <v>84</v>
      </c>
      <c r="AY402" s="18" t="s">
        <v>181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80</v>
      </c>
      <c r="BK402" s="240">
        <f>ROUND(I402*H402,2)</f>
        <v>0</v>
      </c>
      <c r="BL402" s="18" t="s">
        <v>188</v>
      </c>
      <c r="BM402" s="239" t="s">
        <v>606</v>
      </c>
    </row>
    <row r="403" spans="1:51" s="13" customFormat="1" ht="12">
      <c r="A403" s="13"/>
      <c r="B403" s="241"/>
      <c r="C403" s="242"/>
      <c r="D403" s="243" t="s">
        <v>190</v>
      </c>
      <c r="E403" s="244" t="s">
        <v>1</v>
      </c>
      <c r="F403" s="245" t="s">
        <v>461</v>
      </c>
      <c r="G403" s="242"/>
      <c r="H403" s="244" t="s">
        <v>1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190</v>
      </c>
      <c r="AU403" s="251" t="s">
        <v>84</v>
      </c>
      <c r="AV403" s="13" t="s">
        <v>80</v>
      </c>
      <c r="AW403" s="13" t="s">
        <v>32</v>
      </c>
      <c r="AX403" s="13" t="s">
        <v>76</v>
      </c>
      <c r="AY403" s="251" t="s">
        <v>181</v>
      </c>
    </row>
    <row r="404" spans="1:51" s="14" customFormat="1" ht="12">
      <c r="A404" s="14"/>
      <c r="B404" s="252"/>
      <c r="C404" s="253"/>
      <c r="D404" s="243" t="s">
        <v>190</v>
      </c>
      <c r="E404" s="254" t="s">
        <v>1</v>
      </c>
      <c r="F404" s="255" t="s">
        <v>607</v>
      </c>
      <c r="G404" s="253"/>
      <c r="H404" s="256">
        <v>5.05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2" t="s">
        <v>190</v>
      </c>
      <c r="AU404" s="262" t="s">
        <v>84</v>
      </c>
      <c r="AV404" s="14" t="s">
        <v>84</v>
      </c>
      <c r="AW404" s="14" t="s">
        <v>32</v>
      </c>
      <c r="AX404" s="14" t="s">
        <v>80</v>
      </c>
      <c r="AY404" s="262" t="s">
        <v>181</v>
      </c>
    </row>
    <row r="405" spans="1:65" s="2" customFormat="1" ht="24.15" customHeight="1">
      <c r="A405" s="39"/>
      <c r="B405" s="40"/>
      <c r="C405" s="285" t="s">
        <v>608</v>
      </c>
      <c r="D405" s="285" t="s">
        <v>369</v>
      </c>
      <c r="E405" s="286" t="s">
        <v>609</v>
      </c>
      <c r="F405" s="287" t="s">
        <v>610</v>
      </c>
      <c r="G405" s="288" t="s">
        <v>459</v>
      </c>
      <c r="H405" s="289">
        <v>5</v>
      </c>
      <c r="I405" s="290"/>
      <c r="J405" s="291">
        <f>ROUND(I405*H405,2)</f>
        <v>0</v>
      </c>
      <c r="K405" s="287" t="s">
        <v>1</v>
      </c>
      <c r="L405" s="292"/>
      <c r="M405" s="293" t="s">
        <v>1</v>
      </c>
      <c r="N405" s="294" t="s">
        <v>41</v>
      </c>
      <c r="O405" s="92"/>
      <c r="P405" s="237">
        <f>O405*H405</f>
        <v>0</v>
      </c>
      <c r="Q405" s="237">
        <v>0.0073</v>
      </c>
      <c r="R405" s="237">
        <f>Q405*H405</f>
        <v>0.0365</v>
      </c>
      <c r="S405" s="237">
        <v>0</v>
      </c>
      <c r="T405" s="238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9" t="s">
        <v>222</v>
      </c>
      <c r="AT405" s="239" t="s">
        <v>369</v>
      </c>
      <c r="AU405" s="239" t="s">
        <v>84</v>
      </c>
      <c r="AY405" s="18" t="s">
        <v>181</v>
      </c>
      <c r="BE405" s="240">
        <f>IF(N405="základní",J405,0)</f>
        <v>0</v>
      </c>
      <c r="BF405" s="240">
        <f>IF(N405="snížená",J405,0)</f>
        <v>0</v>
      </c>
      <c r="BG405" s="240">
        <f>IF(N405="zákl. přenesená",J405,0)</f>
        <v>0</v>
      </c>
      <c r="BH405" s="240">
        <f>IF(N405="sníž. přenesená",J405,0)</f>
        <v>0</v>
      </c>
      <c r="BI405" s="240">
        <f>IF(N405="nulová",J405,0)</f>
        <v>0</v>
      </c>
      <c r="BJ405" s="18" t="s">
        <v>80</v>
      </c>
      <c r="BK405" s="240">
        <f>ROUND(I405*H405,2)</f>
        <v>0</v>
      </c>
      <c r="BL405" s="18" t="s">
        <v>188</v>
      </c>
      <c r="BM405" s="239" t="s">
        <v>611</v>
      </c>
    </row>
    <row r="406" spans="1:51" s="13" customFormat="1" ht="12">
      <c r="A406" s="13"/>
      <c r="B406" s="241"/>
      <c r="C406" s="242"/>
      <c r="D406" s="243" t="s">
        <v>190</v>
      </c>
      <c r="E406" s="244" t="s">
        <v>1</v>
      </c>
      <c r="F406" s="245" t="s">
        <v>461</v>
      </c>
      <c r="G406" s="242"/>
      <c r="H406" s="244" t="s">
        <v>1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1" t="s">
        <v>190</v>
      </c>
      <c r="AU406" s="251" t="s">
        <v>84</v>
      </c>
      <c r="AV406" s="13" t="s">
        <v>80</v>
      </c>
      <c r="AW406" s="13" t="s">
        <v>32</v>
      </c>
      <c r="AX406" s="13" t="s">
        <v>76</v>
      </c>
      <c r="AY406" s="251" t="s">
        <v>181</v>
      </c>
    </row>
    <row r="407" spans="1:51" s="14" customFormat="1" ht="12">
      <c r="A407" s="14"/>
      <c r="B407" s="252"/>
      <c r="C407" s="253"/>
      <c r="D407" s="243" t="s">
        <v>190</v>
      </c>
      <c r="E407" s="254" t="s">
        <v>1</v>
      </c>
      <c r="F407" s="255" t="s">
        <v>206</v>
      </c>
      <c r="G407" s="253"/>
      <c r="H407" s="256">
        <v>5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2" t="s">
        <v>190</v>
      </c>
      <c r="AU407" s="262" t="s">
        <v>84</v>
      </c>
      <c r="AV407" s="14" t="s">
        <v>84</v>
      </c>
      <c r="AW407" s="14" t="s">
        <v>32</v>
      </c>
      <c r="AX407" s="14" t="s">
        <v>80</v>
      </c>
      <c r="AY407" s="262" t="s">
        <v>181</v>
      </c>
    </row>
    <row r="408" spans="1:65" s="2" customFormat="1" ht="21.75" customHeight="1">
      <c r="A408" s="39"/>
      <c r="B408" s="40"/>
      <c r="C408" s="228" t="s">
        <v>612</v>
      </c>
      <c r="D408" s="228" t="s">
        <v>183</v>
      </c>
      <c r="E408" s="229" t="s">
        <v>613</v>
      </c>
      <c r="F408" s="230" t="s">
        <v>614</v>
      </c>
      <c r="G408" s="231" t="s">
        <v>459</v>
      </c>
      <c r="H408" s="232">
        <v>1</v>
      </c>
      <c r="I408" s="233"/>
      <c r="J408" s="234">
        <f>ROUND(I408*H408,2)</f>
        <v>0</v>
      </c>
      <c r="K408" s="230" t="s">
        <v>187</v>
      </c>
      <c r="L408" s="45"/>
      <c r="M408" s="235" t="s">
        <v>1</v>
      </c>
      <c r="N408" s="236" t="s">
        <v>41</v>
      </c>
      <c r="O408" s="92"/>
      <c r="P408" s="237">
        <f>O408*H408</f>
        <v>0</v>
      </c>
      <c r="Q408" s="237">
        <v>0.00162</v>
      </c>
      <c r="R408" s="237">
        <f>Q408*H408</f>
        <v>0.00162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188</v>
      </c>
      <c r="AT408" s="239" t="s">
        <v>183</v>
      </c>
      <c r="AU408" s="239" t="s">
        <v>84</v>
      </c>
      <c r="AY408" s="18" t="s">
        <v>181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80</v>
      </c>
      <c r="BK408" s="240">
        <f>ROUND(I408*H408,2)</f>
        <v>0</v>
      </c>
      <c r="BL408" s="18" t="s">
        <v>188</v>
      </c>
      <c r="BM408" s="239" t="s">
        <v>615</v>
      </c>
    </row>
    <row r="409" spans="1:51" s="13" customFormat="1" ht="12">
      <c r="A409" s="13"/>
      <c r="B409" s="241"/>
      <c r="C409" s="242"/>
      <c r="D409" s="243" t="s">
        <v>190</v>
      </c>
      <c r="E409" s="244" t="s">
        <v>1</v>
      </c>
      <c r="F409" s="245" t="s">
        <v>461</v>
      </c>
      <c r="G409" s="242"/>
      <c r="H409" s="244" t="s">
        <v>1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1" t="s">
        <v>190</v>
      </c>
      <c r="AU409" s="251" t="s">
        <v>84</v>
      </c>
      <c r="AV409" s="13" t="s">
        <v>80</v>
      </c>
      <c r="AW409" s="13" t="s">
        <v>32</v>
      </c>
      <c r="AX409" s="13" t="s">
        <v>76</v>
      </c>
      <c r="AY409" s="251" t="s">
        <v>181</v>
      </c>
    </row>
    <row r="410" spans="1:51" s="14" customFormat="1" ht="12">
      <c r="A410" s="14"/>
      <c r="B410" s="252"/>
      <c r="C410" s="253"/>
      <c r="D410" s="243" t="s">
        <v>190</v>
      </c>
      <c r="E410" s="254" t="s">
        <v>1</v>
      </c>
      <c r="F410" s="255" t="s">
        <v>80</v>
      </c>
      <c r="G410" s="253"/>
      <c r="H410" s="256">
        <v>1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2" t="s">
        <v>190</v>
      </c>
      <c r="AU410" s="262" t="s">
        <v>84</v>
      </c>
      <c r="AV410" s="14" t="s">
        <v>84</v>
      </c>
      <c r="AW410" s="14" t="s">
        <v>32</v>
      </c>
      <c r="AX410" s="14" t="s">
        <v>80</v>
      </c>
      <c r="AY410" s="262" t="s">
        <v>181</v>
      </c>
    </row>
    <row r="411" spans="1:65" s="2" customFormat="1" ht="24.15" customHeight="1">
      <c r="A411" s="39"/>
      <c r="B411" s="40"/>
      <c r="C411" s="285" t="s">
        <v>616</v>
      </c>
      <c r="D411" s="285" t="s">
        <v>369</v>
      </c>
      <c r="E411" s="286" t="s">
        <v>617</v>
      </c>
      <c r="F411" s="287" t="s">
        <v>618</v>
      </c>
      <c r="G411" s="288" t="s">
        <v>459</v>
      </c>
      <c r="H411" s="289">
        <v>1.01</v>
      </c>
      <c r="I411" s="290"/>
      <c r="J411" s="291">
        <f>ROUND(I411*H411,2)</f>
        <v>0</v>
      </c>
      <c r="K411" s="287" t="s">
        <v>1</v>
      </c>
      <c r="L411" s="292"/>
      <c r="M411" s="293" t="s">
        <v>1</v>
      </c>
      <c r="N411" s="294" t="s">
        <v>41</v>
      </c>
      <c r="O411" s="92"/>
      <c r="P411" s="237">
        <f>O411*H411</f>
        <v>0</v>
      </c>
      <c r="Q411" s="237">
        <v>0.01847</v>
      </c>
      <c r="R411" s="237">
        <f>Q411*H411</f>
        <v>0.0186547</v>
      </c>
      <c r="S411" s="237">
        <v>0</v>
      </c>
      <c r="T411" s="238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9" t="s">
        <v>222</v>
      </c>
      <c r="AT411" s="239" t="s">
        <v>369</v>
      </c>
      <c r="AU411" s="239" t="s">
        <v>84</v>
      </c>
      <c r="AY411" s="18" t="s">
        <v>181</v>
      </c>
      <c r="BE411" s="240">
        <f>IF(N411="základní",J411,0)</f>
        <v>0</v>
      </c>
      <c r="BF411" s="240">
        <f>IF(N411="snížená",J411,0)</f>
        <v>0</v>
      </c>
      <c r="BG411" s="240">
        <f>IF(N411="zákl. přenesená",J411,0)</f>
        <v>0</v>
      </c>
      <c r="BH411" s="240">
        <f>IF(N411="sníž. přenesená",J411,0)</f>
        <v>0</v>
      </c>
      <c r="BI411" s="240">
        <f>IF(N411="nulová",J411,0)</f>
        <v>0</v>
      </c>
      <c r="BJ411" s="18" t="s">
        <v>80</v>
      </c>
      <c r="BK411" s="240">
        <f>ROUND(I411*H411,2)</f>
        <v>0</v>
      </c>
      <c r="BL411" s="18" t="s">
        <v>188</v>
      </c>
      <c r="BM411" s="239" t="s">
        <v>619</v>
      </c>
    </row>
    <row r="412" spans="1:51" s="13" customFormat="1" ht="12">
      <c r="A412" s="13"/>
      <c r="B412" s="241"/>
      <c r="C412" s="242"/>
      <c r="D412" s="243" t="s">
        <v>190</v>
      </c>
      <c r="E412" s="244" t="s">
        <v>1</v>
      </c>
      <c r="F412" s="245" t="s">
        <v>461</v>
      </c>
      <c r="G412" s="242"/>
      <c r="H412" s="244" t="s">
        <v>1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1" t="s">
        <v>190</v>
      </c>
      <c r="AU412" s="251" t="s">
        <v>84</v>
      </c>
      <c r="AV412" s="13" t="s">
        <v>80</v>
      </c>
      <c r="AW412" s="13" t="s">
        <v>32</v>
      </c>
      <c r="AX412" s="13" t="s">
        <v>76</v>
      </c>
      <c r="AY412" s="251" t="s">
        <v>181</v>
      </c>
    </row>
    <row r="413" spans="1:51" s="14" customFormat="1" ht="12">
      <c r="A413" s="14"/>
      <c r="B413" s="252"/>
      <c r="C413" s="253"/>
      <c r="D413" s="243" t="s">
        <v>190</v>
      </c>
      <c r="E413" s="254" t="s">
        <v>1</v>
      </c>
      <c r="F413" s="255" t="s">
        <v>590</v>
      </c>
      <c r="G413" s="253"/>
      <c r="H413" s="256">
        <v>1.01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2" t="s">
        <v>190</v>
      </c>
      <c r="AU413" s="262" t="s">
        <v>84</v>
      </c>
      <c r="AV413" s="14" t="s">
        <v>84</v>
      </c>
      <c r="AW413" s="14" t="s">
        <v>32</v>
      </c>
      <c r="AX413" s="14" t="s">
        <v>80</v>
      </c>
      <c r="AY413" s="262" t="s">
        <v>181</v>
      </c>
    </row>
    <row r="414" spans="1:65" s="2" customFormat="1" ht="21.75" customHeight="1">
      <c r="A414" s="39"/>
      <c r="B414" s="40"/>
      <c r="C414" s="228" t="s">
        <v>620</v>
      </c>
      <c r="D414" s="228" t="s">
        <v>183</v>
      </c>
      <c r="E414" s="229" t="s">
        <v>621</v>
      </c>
      <c r="F414" s="230" t="s">
        <v>622</v>
      </c>
      <c r="G414" s="231" t="s">
        <v>459</v>
      </c>
      <c r="H414" s="232">
        <v>2</v>
      </c>
      <c r="I414" s="233"/>
      <c r="J414" s="234">
        <f>ROUND(I414*H414,2)</f>
        <v>0</v>
      </c>
      <c r="K414" s="230" t="s">
        <v>187</v>
      </c>
      <c r="L414" s="45"/>
      <c r="M414" s="235" t="s">
        <v>1</v>
      </c>
      <c r="N414" s="236" t="s">
        <v>41</v>
      </c>
      <c r="O414" s="92"/>
      <c r="P414" s="237">
        <f>O414*H414</f>
        <v>0</v>
      </c>
      <c r="Q414" s="237">
        <v>0.00165</v>
      </c>
      <c r="R414" s="237">
        <f>Q414*H414</f>
        <v>0.0033</v>
      </c>
      <c r="S414" s="237">
        <v>0</v>
      </c>
      <c r="T414" s="238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9" t="s">
        <v>188</v>
      </c>
      <c r="AT414" s="239" t="s">
        <v>183</v>
      </c>
      <c r="AU414" s="239" t="s">
        <v>84</v>
      </c>
      <c r="AY414" s="18" t="s">
        <v>181</v>
      </c>
      <c r="BE414" s="240">
        <f>IF(N414="základní",J414,0)</f>
        <v>0</v>
      </c>
      <c r="BF414" s="240">
        <f>IF(N414="snížená",J414,0)</f>
        <v>0</v>
      </c>
      <c r="BG414" s="240">
        <f>IF(N414="zákl. přenesená",J414,0)</f>
        <v>0</v>
      </c>
      <c r="BH414" s="240">
        <f>IF(N414="sníž. přenesená",J414,0)</f>
        <v>0</v>
      </c>
      <c r="BI414" s="240">
        <f>IF(N414="nulová",J414,0)</f>
        <v>0</v>
      </c>
      <c r="BJ414" s="18" t="s">
        <v>80</v>
      </c>
      <c r="BK414" s="240">
        <f>ROUND(I414*H414,2)</f>
        <v>0</v>
      </c>
      <c r="BL414" s="18" t="s">
        <v>188</v>
      </c>
      <c r="BM414" s="239" t="s">
        <v>623</v>
      </c>
    </row>
    <row r="415" spans="1:51" s="13" customFormat="1" ht="12">
      <c r="A415" s="13"/>
      <c r="B415" s="241"/>
      <c r="C415" s="242"/>
      <c r="D415" s="243" t="s">
        <v>190</v>
      </c>
      <c r="E415" s="244" t="s">
        <v>1</v>
      </c>
      <c r="F415" s="245" t="s">
        <v>461</v>
      </c>
      <c r="G415" s="242"/>
      <c r="H415" s="244" t="s">
        <v>1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1" t="s">
        <v>190</v>
      </c>
      <c r="AU415" s="251" t="s">
        <v>84</v>
      </c>
      <c r="AV415" s="13" t="s">
        <v>80</v>
      </c>
      <c r="AW415" s="13" t="s">
        <v>32</v>
      </c>
      <c r="AX415" s="13" t="s">
        <v>76</v>
      </c>
      <c r="AY415" s="251" t="s">
        <v>181</v>
      </c>
    </row>
    <row r="416" spans="1:51" s="14" customFormat="1" ht="12">
      <c r="A416" s="14"/>
      <c r="B416" s="252"/>
      <c r="C416" s="253"/>
      <c r="D416" s="243" t="s">
        <v>190</v>
      </c>
      <c r="E416" s="254" t="s">
        <v>1</v>
      </c>
      <c r="F416" s="255" t="s">
        <v>84</v>
      </c>
      <c r="G416" s="253"/>
      <c r="H416" s="256">
        <v>2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2" t="s">
        <v>190</v>
      </c>
      <c r="AU416" s="262" t="s">
        <v>84</v>
      </c>
      <c r="AV416" s="14" t="s">
        <v>84</v>
      </c>
      <c r="AW416" s="14" t="s">
        <v>32</v>
      </c>
      <c r="AX416" s="14" t="s">
        <v>80</v>
      </c>
      <c r="AY416" s="262" t="s">
        <v>181</v>
      </c>
    </row>
    <row r="417" spans="1:65" s="2" customFormat="1" ht="24.15" customHeight="1">
      <c r="A417" s="39"/>
      <c r="B417" s="40"/>
      <c r="C417" s="285" t="s">
        <v>624</v>
      </c>
      <c r="D417" s="285" t="s">
        <v>369</v>
      </c>
      <c r="E417" s="286" t="s">
        <v>625</v>
      </c>
      <c r="F417" s="287" t="s">
        <v>626</v>
      </c>
      <c r="G417" s="288" t="s">
        <v>459</v>
      </c>
      <c r="H417" s="289">
        <v>2.02</v>
      </c>
      <c r="I417" s="290"/>
      <c r="J417" s="291">
        <f>ROUND(I417*H417,2)</f>
        <v>0</v>
      </c>
      <c r="K417" s="287" t="s">
        <v>1</v>
      </c>
      <c r="L417" s="292"/>
      <c r="M417" s="293" t="s">
        <v>1</v>
      </c>
      <c r="N417" s="294" t="s">
        <v>41</v>
      </c>
      <c r="O417" s="92"/>
      <c r="P417" s="237">
        <f>O417*H417</f>
        <v>0</v>
      </c>
      <c r="Q417" s="237">
        <v>0.0245</v>
      </c>
      <c r="R417" s="237">
        <f>Q417*H417</f>
        <v>0.04949</v>
      </c>
      <c r="S417" s="237">
        <v>0</v>
      </c>
      <c r="T417" s="23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9" t="s">
        <v>222</v>
      </c>
      <c r="AT417" s="239" t="s">
        <v>369</v>
      </c>
      <c r="AU417" s="239" t="s">
        <v>84</v>
      </c>
      <c r="AY417" s="18" t="s">
        <v>181</v>
      </c>
      <c r="BE417" s="240">
        <f>IF(N417="základní",J417,0)</f>
        <v>0</v>
      </c>
      <c r="BF417" s="240">
        <f>IF(N417="snížená",J417,0)</f>
        <v>0</v>
      </c>
      <c r="BG417" s="240">
        <f>IF(N417="zákl. přenesená",J417,0)</f>
        <v>0</v>
      </c>
      <c r="BH417" s="240">
        <f>IF(N417="sníž. přenesená",J417,0)</f>
        <v>0</v>
      </c>
      <c r="BI417" s="240">
        <f>IF(N417="nulová",J417,0)</f>
        <v>0</v>
      </c>
      <c r="BJ417" s="18" t="s">
        <v>80</v>
      </c>
      <c r="BK417" s="240">
        <f>ROUND(I417*H417,2)</f>
        <v>0</v>
      </c>
      <c r="BL417" s="18" t="s">
        <v>188</v>
      </c>
      <c r="BM417" s="239" t="s">
        <v>627</v>
      </c>
    </row>
    <row r="418" spans="1:51" s="13" customFormat="1" ht="12">
      <c r="A418" s="13"/>
      <c r="B418" s="241"/>
      <c r="C418" s="242"/>
      <c r="D418" s="243" t="s">
        <v>190</v>
      </c>
      <c r="E418" s="244" t="s">
        <v>1</v>
      </c>
      <c r="F418" s="245" t="s">
        <v>461</v>
      </c>
      <c r="G418" s="242"/>
      <c r="H418" s="244" t="s">
        <v>1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1" t="s">
        <v>190</v>
      </c>
      <c r="AU418" s="251" t="s">
        <v>84</v>
      </c>
      <c r="AV418" s="13" t="s">
        <v>80</v>
      </c>
      <c r="AW418" s="13" t="s">
        <v>32</v>
      </c>
      <c r="AX418" s="13" t="s">
        <v>76</v>
      </c>
      <c r="AY418" s="251" t="s">
        <v>181</v>
      </c>
    </row>
    <row r="419" spans="1:51" s="14" customFormat="1" ht="12">
      <c r="A419" s="14"/>
      <c r="B419" s="252"/>
      <c r="C419" s="253"/>
      <c r="D419" s="243" t="s">
        <v>190</v>
      </c>
      <c r="E419" s="254" t="s">
        <v>1</v>
      </c>
      <c r="F419" s="255" t="s">
        <v>628</v>
      </c>
      <c r="G419" s="253"/>
      <c r="H419" s="256">
        <v>2.02</v>
      </c>
      <c r="I419" s="257"/>
      <c r="J419" s="253"/>
      <c r="K419" s="253"/>
      <c r="L419" s="258"/>
      <c r="M419" s="259"/>
      <c r="N419" s="260"/>
      <c r="O419" s="260"/>
      <c r="P419" s="260"/>
      <c r="Q419" s="260"/>
      <c r="R419" s="260"/>
      <c r="S419" s="260"/>
      <c r="T419" s="26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2" t="s">
        <v>190</v>
      </c>
      <c r="AU419" s="262" t="s">
        <v>84</v>
      </c>
      <c r="AV419" s="14" t="s">
        <v>84</v>
      </c>
      <c r="AW419" s="14" t="s">
        <v>32</v>
      </c>
      <c r="AX419" s="14" t="s">
        <v>80</v>
      </c>
      <c r="AY419" s="262" t="s">
        <v>181</v>
      </c>
    </row>
    <row r="420" spans="1:65" s="2" customFormat="1" ht="24.15" customHeight="1">
      <c r="A420" s="39"/>
      <c r="B420" s="40"/>
      <c r="C420" s="285" t="s">
        <v>629</v>
      </c>
      <c r="D420" s="285" t="s">
        <v>369</v>
      </c>
      <c r="E420" s="286" t="s">
        <v>630</v>
      </c>
      <c r="F420" s="287" t="s">
        <v>631</v>
      </c>
      <c r="G420" s="288" t="s">
        <v>459</v>
      </c>
      <c r="H420" s="289">
        <v>3</v>
      </c>
      <c r="I420" s="290"/>
      <c r="J420" s="291">
        <f>ROUND(I420*H420,2)</f>
        <v>0</v>
      </c>
      <c r="K420" s="287" t="s">
        <v>1</v>
      </c>
      <c r="L420" s="292"/>
      <c r="M420" s="293" t="s">
        <v>1</v>
      </c>
      <c r="N420" s="294" t="s">
        <v>41</v>
      </c>
      <c r="O420" s="92"/>
      <c r="P420" s="237">
        <f>O420*H420</f>
        <v>0</v>
      </c>
      <c r="Q420" s="237">
        <v>0.00654</v>
      </c>
      <c r="R420" s="237">
        <f>Q420*H420</f>
        <v>0.01962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222</v>
      </c>
      <c r="AT420" s="239" t="s">
        <v>369</v>
      </c>
      <c r="AU420" s="239" t="s">
        <v>84</v>
      </c>
      <c r="AY420" s="18" t="s">
        <v>181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80</v>
      </c>
      <c r="BK420" s="240">
        <f>ROUND(I420*H420,2)</f>
        <v>0</v>
      </c>
      <c r="BL420" s="18" t="s">
        <v>188</v>
      </c>
      <c r="BM420" s="239" t="s">
        <v>632</v>
      </c>
    </row>
    <row r="421" spans="1:51" s="13" customFormat="1" ht="12">
      <c r="A421" s="13"/>
      <c r="B421" s="241"/>
      <c r="C421" s="242"/>
      <c r="D421" s="243" t="s">
        <v>190</v>
      </c>
      <c r="E421" s="244" t="s">
        <v>1</v>
      </c>
      <c r="F421" s="245" t="s">
        <v>461</v>
      </c>
      <c r="G421" s="242"/>
      <c r="H421" s="244" t="s">
        <v>1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1" t="s">
        <v>190</v>
      </c>
      <c r="AU421" s="251" t="s">
        <v>84</v>
      </c>
      <c r="AV421" s="13" t="s">
        <v>80</v>
      </c>
      <c r="AW421" s="13" t="s">
        <v>32</v>
      </c>
      <c r="AX421" s="13" t="s">
        <v>76</v>
      </c>
      <c r="AY421" s="251" t="s">
        <v>181</v>
      </c>
    </row>
    <row r="422" spans="1:51" s="14" customFormat="1" ht="12">
      <c r="A422" s="14"/>
      <c r="B422" s="252"/>
      <c r="C422" s="253"/>
      <c r="D422" s="243" t="s">
        <v>190</v>
      </c>
      <c r="E422" s="254" t="s">
        <v>1</v>
      </c>
      <c r="F422" s="255" t="s">
        <v>100</v>
      </c>
      <c r="G422" s="253"/>
      <c r="H422" s="256">
        <v>3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2" t="s">
        <v>190</v>
      </c>
      <c r="AU422" s="262" t="s">
        <v>84</v>
      </c>
      <c r="AV422" s="14" t="s">
        <v>84</v>
      </c>
      <c r="AW422" s="14" t="s">
        <v>32</v>
      </c>
      <c r="AX422" s="14" t="s">
        <v>80</v>
      </c>
      <c r="AY422" s="262" t="s">
        <v>181</v>
      </c>
    </row>
    <row r="423" spans="1:65" s="2" customFormat="1" ht="24.15" customHeight="1">
      <c r="A423" s="39"/>
      <c r="B423" s="40"/>
      <c r="C423" s="228" t="s">
        <v>633</v>
      </c>
      <c r="D423" s="228" t="s">
        <v>183</v>
      </c>
      <c r="E423" s="229" t="s">
        <v>634</v>
      </c>
      <c r="F423" s="230" t="s">
        <v>635</v>
      </c>
      <c r="G423" s="231" t="s">
        <v>459</v>
      </c>
      <c r="H423" s="232">
        <v>5</v>
      </c>
      <c r="I423" s="233"/>
      <c r="J423" s="234">
        <f>ROUND(I423*H423,2)</f>
        <v>0</v>
      </c>
      <c r="K423" s="230" t="s">
        <v>187</v>
      </c>
      <c r="L423" s="45"/>
      <c r="M423" s="235" t="s">
        <v>1</v>
      </c>
      <c r="N423" s="236" t="s">
        <v>41</v>
      </c>
      <c r="O423" s="92"/>
      <c r="P423" s="237">
        <f>O423*H423</f>
        <v>0</v>
      </c>
      <c r="Q423" s="237">
        <v>0</v>
      </c>
      <c r="R423" s="237">
        <f>Q423*H423</f>
        <v>0</v>
      </c>
      <c r="S423" s="237">
        <v>0</v>
      </c>
      <c r="T423" s="23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9" t="s">
        <v>188</v>
      </c>
      <c r="AT423" s="239" t="s">
        <v>183</v>
      </c>
      <c r="AU423" s="239" t="s">
        <v>84</v>
      </c>
      <c r="AY423" s="18" t="s">
        <v>181</v>
      </c>
      <c r="BE423" s="240">
        <f>IF(N423="základní",J423,0)</f>
        <v>0</v>
      </c>
      <c r="BF423" s="240">
        <f>IF(N423="snížená",J423,0)</f>
        <v>0</v>
      </c>
      <c r="BG423" s="240">
        <f>IF(N423="zákl. přenesená",J423,0)</f>
        <v>0</v>
      </c>
      <c r="BH423" s="240">
        <f>IF(N423="sníž. přenesená",J423,0)</f>
        <v>0</v>
      </c>
      <c r="BI423" s="240">
        <f>IF(N423="nulová",J423,0)</f>
        <v>0</v>
      </c>
      <c r="BJ423" s="18" t="s">
        <v>80</v>
      </c>
      <c r="BK423" s="240">
        <f>ROUND(I423*H423,2)</f>
        <v>0</v>
      </c>
      <c r="BL423" s="18" t="s">
        <v>188</v>
      </c>
      <c r="BM423" s="239" t="s">
        <v>636</v>
      </c>
    </row>
    <row r="424" spans="1:51" s="13" customFormat="1" ht="12">
      <c r="A424" s="13"/>
      <c r="B424" s="241"/>
      <c r="C424" s="242"/>
      <c r="D424" s="243" t="s">
        <v>190</v>
      </c>
      <c r="E424" s="244" t="s">
        <v>1</v>
      </c>
      <c r="F424" s="245" t="s">
        <v>461</v>
      </c>
      <c r="G424" s="242"/>
      <c r="H424" s="244" t="s">
        <v>1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1" t="s">
        <v>190</v>
      </c>
      <c r="AU424" s="251" t="s">
        <v>84</v>
      </c>
      <c r="AV424" s="13" t="s">
        <v>80</v>
      </c>
      <c r="AW424" s="13" t="s">
        <v>32</v>
      </c>
      <c r="AX424" s="13" t="s">
        <v>76</v>
      </c>
      <c r="AY424" s="251" t="s">
        <v>181</v>
      </c>
    </row>
    <row r="425" spans="1:51" s="14" customFormat="1" ht="12">
      <c r="A425" s="14"/>
      <c r="B425" s="252"/>
      <c r="C425" s="253"/>
      <c r="D425" s="243" t="s">
        <v>190</v>
      </c>
      <c r="E425" s="254" t="s">
        <v>1</v>
      </c>
      <c r="F425" s="255" t="s">
        <v>206</v>
      </c>
      <c r="G425" s="253"/>
      <c r="H425" s="256">
        <v>5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2" t="s">
        <v>190</v>
      </c>
      <c r="AU425" s="262" t="s">
        <v>84</v>
      </c>
      <c r="AV425" s="14" t="s">
        <v>84</v>
      </c>
      <c r="AW425" s="14" t="s">
        <v>32</v>
      </c>
      <c r="AX425" s="14" t="s">
        <v>80</v>
      </c>
      <c r="AY425" s="262" t="s">
        <v>181</v>
      </c>
    </row>
    <row r="426" spans="1:65" s="2" customFormat="1" ht="24.15" customHeight="1">
      <c r="A426" s="39"/>
      <c r="B426" s="40"/>
      <c r="C426" s="285" t="s">
        <v>637</v>
      </c>
      <c r="D426" s="285" t="s">
        <v>369</v>
      </c>
      <c r="E426" s="286" t="s">
        <v>638</v>
      </c>
      <c r="F426" s="287" t="s">
        <v>639</v>
      </c>
      <c r="G426" s="288" t="s">
        <v>459</v>
      </c>
      <c r="H426" s="289">
        <v>5.05</v>
      </c>
      <c r="I426" s="290"/>
      <c r="J426" s="291">
        <f>ROUND(I426*H426,2)</f>
        <v>0</v>
      </c>
      <c r="K426" s="287" t="s">
        <v>1</v>
      </c>
      <c r="L426" s="292"/>
      <c r="M426" s="293" t="s">
        <v>1</v>
      </c>
      <c r="N426" s="294" t="s">
        <v>41</v>
      </c>
      <c r="O426" s="92"/>
      <c r="P426" s="237">
        <f>O426*H426</f>
        <v>0</v>
      </c>
      <c r="Q426" s="237">
        <v>0.00363</v>
      </c>
      <c r="R426" s="237">
        <f>Q426*H426</f>
        <v>0.0183315</v>
      </c>
      <c r="S426" s="237">
        <v>0</v>
      </c>
      <c r="T426" s="238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9" t="s">
        <v>222</v>
      </c>
      <c r="AT426" s="239" t="s">
        <v>369</v>
      </c>
      <c r="AU426" s="239" t="s">
        <v>84</v>
      </c>
      <c r="AY426" s="18" t="s">
        <v>181</v>
      </c>
      <c r="BE426" s="240">
        <f>IF(N426="základní",J426,0)</f>
        <v>0</v>
      </c>
      <c r="BF426" s="240">
        <f>IF(N426="snížená",J426,0)</f>
        <v>0</v>
      </c>
      <c r="BG426" s="240">
        <f>IF(N426="zákl. přenesená",J426,0)</f>
        <v>0</v>
      </c>
      <c r="BH426" s="240">
        <f>IF(N426="sníž. přenesená",J426,0)</f>
        <v>0</v>
      </c>
      <c r="BI426" s="240">
        <f>IF(N426="nulová",J426,0)</f>
        <v>0</v>
      </c>
      <c r="BJ426" s="18" t="s">
        <v>80</v>
      </c>
      <c r="BK426" s="240">
        <f>ROUND(I426*H426,2)</f>
        <v>0</v>
      </c>
      <c r="BL426" s="18" t="s">
        <v>188</v>
      </c>
      <c r="BM426" s="239" t="s">
        <v>640</v>
      </c>
    </row>
    <row r="427" spans="1:51" s="13" customFormat="1" ht="12">
      <c r="A427" s="13"/>
      <c r="B427" s="241"/>
      <c r="C427" s="242"/>
      <c r="D427" s="243" t="s">
        <v>190</v>
      </c>
      <c r="E427" s="244" t="s">
        <v>1</v>
      </c>
      <c r="F427" s="245" t="s">
        <v>461</v>
      </c>
      <c r="G427" s="242"/>
      <c r="H427" s="244" t="s">
        <v>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1" t="s">
        <v>190</v>
      </c>
      <c r="AU427" s="251" t="s">
        <v>84</v>
      </c>
      <c r="AV427" s="13" t="s">
        <v>80</v>
      </c>
      <c r="AW427" s="13" t="s">
        <v>32</v>
      </c>
      <c r="AX427" s="13" t="s">
        <v>76</v>
      </c>
      <c r="AY427" s="251" t="s">
        <v>181</v>
      </c>
    </row>
    <row r="428" spans="1:51" s="14" customFormat="1" ht="12">
      <c r="A428" s="14"/>
      <c r="B428" s="252"/>
      <c r="C428" s="253"/>
      <c r="D428" s="243" t="s">
        <v>190</v>
      </c>
      <c r="E428" s="254" t="s">
        <v>1</v>
      </c>
      <c r="F428" s="255" t="s">
        <v>607</v>
      </c>
      <c r="G428" s="253"/>
      <c r="H428" s="256">
        <v>5.05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2" t="s">
        <v>190</v>
      </c>
      <c r="AU428" s="262" t="s">
        <v>84</v>
      </c>
      <c r="AV428" s="14" t="s">
        <v>84</v>
      </c>
      <c r="AW428" s="14" t="s">
        <v>32</v>
      </c>
      <c r="AX428" s="14" t="s">
        <v>80</v>
      </c>
      <c r="AY428" s="262" t="s">
        <v>181</v>
      </c>
    </row>
    <row r="429" spans="1:65" s="2" customFormat="1" ht="16.5" customHeight="1">
      <c r="A429" s="39"/>
      <c r="B429" s="40"/>
      <c r="C429" s="228" t="s">
        <v>641</v>
      </c>
      <c r="D429" s="228" t="s">
        <v>183</v>
      </c>
      <c r="E429" s="229" t="s">
        <v>642</v>
      </c>
      <c r="F429" s="230" t="s">
        <v>643</v>
      </c>
      <c r="G429" s="231" t="s">
        <v>459</v>
      </c>
      <c r="H429" s="232">
        <v>5</v>
      </c>
      <c r="I429" s="233"/>
      <c r="J429" s="234">
        <f>ROUND(I429*H429,2)</f>
        <v>0</v>
      </c>
      <c r="K429" s="230" t="s">
        <v>187</v>
      </c>
      <c r="L429" s="45"/>
      <c r="M429" s="235" t="s">
        <v>1</v>
      </c>
      <c r="N429" s="236" t="s">
        <v>41</v>
      </c>
      <c r="O429" s="92"/>
      <c r="P429" s="237">
        <f>O429*H429</f>
        <v>0</v>
      </c>
      <c r="Q429" s="237">
        <v>0.04</v>
      </c>
      <c r="R429" s="237">
        <f>Q429*H429</f>
        <v>0.2</v>
      </c>
      <c r="S429" s="237">
        <v>0</v>
      </c>
      <c r="T429" s="23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9" t="s">
        <v>188</v>
      </c>
      <c r="AT429" s="239" t="s">
        <v>183</v>
      </c>
      <c r="AU429" s="239" t="s">
        <v>84</v>
      </c>
      <c r="AY429" s="18" t="s">
        <v>181</v>
      </c>
      <c r="BE429" s="240">
        <f>IF(N429="základní",J429,0)</f>
        <v>0</v>
      </c>
      <c r="BF429" s="240">
        <f>IF(N429="snížená",J429,0)</f>
        <v>0</v>
      </c>
      <c r="BG429" s="240">
        <f>IF(N429="zákl. přenesená",J429,0)</f>
        <v>0</v>
      </c>
      <c r="BH429" s="240">
        <f>IF(N429="sníž. přenesená",J429,0)</f>
        <v>0</v>
      </c>
      <c r="BI429" s="240">
        <f>IF(N429="nulová",J429,0)</f>
        <v>0</v>
      </c>
      <c r="BJ429" s="18" t="s">
        <v>80</v>
      </c>
      <c r="BK429" s="240">
        <f>ROUND(I429*H429,2)</f>
        <v>0</v>
      </c>
      <c r="BL429" s="18" t="s">
        <v>188</v>
      </c>
      <c r="BM429" s="239" t="s">
        <v>644</v>
      </c>
    </row>
    <row r="430" spans="1:51" s="13" customFormat="1" ht="12">
      <c r="A430" s="13"/>
      <c r="B430" s="241"/>
      <c r="C430" s="242"/>
      <c r="D430" s="243" t="s">
        <v>190</v>
      </c>
      <c r="E430" s="244" t="s">
        <v>1</v>
      </c>
      <c r="F430" s="245" t="s">
        <v>461</v>
      </c>
      <c r="G430" s="242"/>
      <c r="H430" s="244" t="s">
        <v>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1" t="s">
        <v>190</v>
      </c>
      <c r="AU430" s="251" t="s">
        <v>84</v>
      </c>
      <c r="AV430" s="13" t="s">
        <v>80</v>
      </c>
      <c r="AW430" s="13" t="s">
        <v>32</v>
      </c>
      <c r="AX430" s="13" t="s">
        <v>76</v>
      </c>
      <c r="AY430" s="251" t="s">
        <v>181</v>
      </c>
    </row>
    <row r="431" spans="1:51" s="14" customFormat="1" ht="12">
      <c r="A431" s="14"/>
      <c r="B431" s="252"/>
      <c r="C431" s="253"/>
      <c r="D431" s="243" t="s">
        <v>190</v>
      </c>
      <c r="E431" s="254" t="s">
        <v>1</v>
      </c>
      <c r="F431" s="255" t="s">
        <v>206</v>
      </c>
      <c r="G431" s="253"/>
      <c r="H431" s="256">
        <v>5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2" t="s">
        <v>190</v>
      </c>
      <c r="AU431" s="262" t="s">
        <v>84</v>
      </c>
      <c r="AV431" s="14" t="s">
        <v>84</v>
      </c>
      <c r="AW431" s="14" t="s">
        <v>32</v>
      </c>
      <c r="AX431" s="14" t="s">
        <v>80</v>
      </c>
      <c r="AY431" s="262" t="s">
        <v>181</v>
      </c>
    </row>
    <row r="432" spans="1:65" s="2" customFormat="1" ht="16.5" customHeight="1">
      <c r="A432" s="39"/>
      <c r="B432" s="40"/>
      <c r="C432" s="285" t="s">
        <v>645</v>
      </c>
      <c r="D432" s="285" t="s">
        <v>369</v>
      </c>
      <c r="E432" s="286" t="s">
        <v>646</v>
      </c>
      <c r="F432" s="287" t="s">
        <v>647</v>
      </c>
      <c r="G432" s="288" t="s">
        <v>459</v>
      </c>
      <c r="H432" s="289">
        <v>5</v>
      </c>
      <c r="I432" s="290"/>
      <c r="J432" s="291">
        <f>ROUND(I432*H432,2)</f>
        <v>0</v>
      </c>
      <c r="K432" s="287" t="s">
        <v>187</v>
      </c>
      <c r="L432" s="292"/>
      <c r="M432" s="293" t="s">
        <v>1</v>
      </c>
      <c r="N432" s="294" t="s">
        <v>41</v>
      </c>
      <c r="O432" s="92"/>
      <c r="P432" s="237">
        <f>O432*H432</f>
        <v>0</v>
      </c>
      <c r="Q432" s="237">
        <v>0.0073</v>
      </c>
      <c r="R432" s="237">
        <f>Q432*H432</f>
        <v>0.0365</v>
      </c>
      <c r="S432" s="237">
        <v>0</v>
      </c>
      <c r="T432" s="23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9" t="s">
        <v>222</v>
      </c>
      <c r="AT432" s="239" t="s">
        <v>369</v>
      </c>
      <c r="AU432" s="239" t="s">
        <v>84</v>
      </c>
      <c r="AY432" s="18" t="s">
        <v>181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8" t="s">
        <v>80</v>
      </c>
      <c r="BK432" s="240">
        <f>ROUND(I432*H432,2)</f>
        <v>0</v>
      </c>
      <c r="BL432" s="18" t="s">
        <v>188</v>
      </c>
      <c r="BM432" s="239" t="s">
        <v>648</v>
      </c>
    </row>
    <row r="433" spans="1:51" s="13" customFormat="1" ht="12">
      <c r="A433" s="13"/>
      <c r="B433" s="241"/>
      <c r="C433" s="242"/>
      <c r="D433" s="243" t="s">
        <v>190</v>
      </c>
      <c r="E433" s="244" t="s">
        <v>1</v>
      </c>
      <c r="F433" s="245" t="s">
        <v>461</v>
      </c>
      <c r="G433" s="242"/>
      <c r="H433" s="244" t="s">
        <v>1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1" t="s">
        <v>190</v>
      </c>
      <c r="AU433" s="251" t="s">
        <v>84</v>
      </c>
      <c r="AV433" s="13" t="s">
        <v>80</v>
      </c>
      <c r="AW433" s="13" t="s">
        <v>32</v>
      </c>
      <c r="AX433" s="13" t="s">
        <v>76</v>
      </c>
      <c r="AY433" s="251" t="s">
        <v>181</v>
      </c>
    </row>
    <row r="434" spans="1:51" s="14" customFormat="1" ht="12">
      <c r="A434" s="14"/>
      <c r="B434" s="252"/>
      <c r="C434" s="253"/>
      <c r="D434" s="243" t="s">
        <v>190</v>
      </c>
      <c r="E434" s="254" t="s">
        <v>1</v>
      </c>
      <c r="F434" s="255" t="s">
        <v>206</v>
      </c>
      <c r="G434" s="253"/>
      <c r="H434" s="256">
        <v>5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2" t="s">
        <v>190</v>
      </c>
      <c r="AU434" s="262" t="s">
        <v>84</v>
      </c>
      <c r="AV434" s="14" t="s">
        <v>84</v>
      </c>
      <c r="AW434" s="14" t="s">
        <v>32</v>
      </c>
      <c r="AX434" s="14" t="s">
        <v>80</v>
      </c>
      <c r="AY434" s="262" t="s">
        <v>181</v>
      </c>
    </row>
    <row r="435" spans="1:65" s="2" customFormat="1" ht="16.5" customHeight="1">
      <c r="A435" s="39"/>
      <c r="B435" s="40"/>
      <c r="C435" s="228" t="s">
        <v>649</v>
      </c>
      <c r="D435" s="228" t="s">
        <v>183</v>
      </c>
      <c r="E435" s="229" t="s">
        <v>650</v>
      </c>
      <c r="F435" s="230" t="s">
        <v>651</v>
      </c>
      <c r="G435" s="231" t="s">
        <v>459</v>
      </c>
      <c r="H435" s="232">
        <v>3</v>
      </c>
      <c r="I435" s="233"/>
      <c r="J435" s="234">
        <f>ROUND(I435*H435,2)</f>
        <v>0</v>
      </c>
      <c r="K435" s="230" t="s">
        <v>187</v>
      </c>
      <c r="L435" s="45"/>
      <c r="M435" s="235" t="s">
        <v>1</v>
      </c>
      <c r="N435" s="236" t="s">
        <v>41</v>
      </c>
      <c r="O435" s="92"/>
      <c r="P435" s="237">
        <f>O435*H435</f>
        <v>0</v>
      </c>
      <c r="Q435" s="237">
        <v>0.04</v>
      </c>
      <c r="R435" s="237">
        <f>Q435*H435</f>
        <v>0.12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188</v>
      </c>
      <c r="AT435" s="239" t="s">
        <v>183</v>
      </c>
      <c r="AU435" s="239" t="s">
        <v>84</v>
      </c>
      <c r="AY435" s="18" t="s">
        <v>181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80</v>
      </c>
      <c r="BK435" s="240">
        <f>ROUND(I435*H435,2)</f>
        <v>0</v>
      </c>
      <c r="BL435" s="18" t="s">
        <v>188</v>
      </c>
      <c r="BM435" s="239" t="s">
        <v>652</v>
      </c>
    </row>
    <row r="436" spans="1:51" s="13" customFormat="1" ht="12">
      <c r="A436" s="13"/>
      <c r="B436" s="241"/>
      <c r="C436" s="242"/>
      <c r="D436" s="243" t="s">
        <v>190</v>
      </c>
      <c r="E436" s="244" t="s">
        <v>1</v>
      </c>
      <c r="F436" s="245" t="s">
        <v>461</v>
      </c>
      <c r="G436" s="242"/>
      <c r="H436" s="244" t="s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1" t="s">
        <v>190</v>
      </c>
      <c r="AU436" s="251" t="s">
        <v>84</v>
      </c>
      <c r="AV436" s="13" t="s">
        <v>80</v>
      </c>
      <c r="AW436" s="13" t="s">
        <v>32</v>
      </c>
      <c r="AX436" s="13" t="s">
        <v>76</v>
      </c>
      <c r="AY436" s="251" t="s">
        <v>181</v>
      </c>
    </row>
    <row r="437" spans="1:51" s="14" customFormat="1" ht="12">
      <c r="A437" s="14"/>
      <c r="B437" s="252"/>
      <c r="C437" s="253"/>
      <c r="D437" s="243" t="s">
        <v>190</v>
      </c>
      <c r="E437" s="254" t="s">
        <v>1</v>
      </c>
      <c r="F437" s="255" t="s">
        <v>100</v>
      </c>
      <c r="G437" s="253"/>
      <c r="H437" s="256">
        <v>3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2" t="s">
        <v>190</v>
      </c>
      <c r="AU437" s="262" t="s">
        <v>84</v>
      </c>
      <c r="AV437" s="14" t="s">
        <v>84</v>
      </c>
      <c r="AW437" s="14" t="s">
        <v>32</v>
      </c>
      <c r="AX437" s="14" t="s">
        <v>80</v>
      </c>
      <c r="AY437" s="262" t="s">
        <v>181</v>
      </c>
    </row>
    <row r="438" spans="1:65" s="2" customFormat="1" ht="24.15" customHeight="1">
      <c r="A438" s="39"/>
      <c r="B438" s="40"/>
      <c r="C438" s="285" t="s">
        <v>653</v>
      </c>
      <c r="D438" s="285" t="s">
        <v>369</v>
      </c>
      <c r="E438" s="286" t="s">
        <v>654</v>
      </c>
      <c r="F438" s="287" t="s">
        <v>655</v>
      </c>
      <c r="G438" s="288" t="s">
        <v>459</v>
      </c>
      <c r="H438" s="289">
        <v>3</v>
      </c>
      <c r="I438" s="290"/>
      <c r="J438" s="291">
        <f>ROUND(I438*H438,2)</f>
        <v>0</v>
      </c>
      <c r="K438" s="287" t="s">
        <v>187</v>
      </c>
      <c r="L438" s="292"/>
      <c r="M438" s="293" t="s">
        <v>1</v>
      </c>
      <c r="N438" s="294" t="s">
        <v>41</v>
      </c>
      <c r="O438" s="92"/>
      <c r="P438" s="237">
        <f>O438*H438</f>
        <v>0</v>
      </c>
      <c r="Q438" s="237">
        <v>0.0133</v>
      </c>
      <c r="R438" s="237">
        <f>Q438*H438</f>
        <v>0.0399</v>
      </c>
      <c r="S438" s="237">
        <v>0</v>
      </c>
      <c r="T438" s="23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9" t="s">
        <v>222</v>
      </c>
      <c r="AT438" s="239" t="s">
        <v>369</v>
      </c>
      <c r="AU438" s="239" t="s">
        <v>84</v>
      </c>
      <c r="AY438" s="18" t="s">
        <v>181</v>
      </c>
      <c r="BE438" s="240">
        <f>IF(N438="základní",J438,0)</f>
        <v>0</v>
      </c>
      <c r="BF438" s="240">
        <f>IF(N438="snížená",J438,0)</f>
        <v>0</v>
      </c>
      <c r="BG438" s="240">
        <f>IF(N438="zákl. přenesená",J438,0)</f>
        <v>0</v>
      </c>
      <c r="BH438" s="240">
        <f>IF(N438="sníž. přenesená",J438,0)</f>
        <v>0</v>
      </c>
      <c r="BI438" s="240">
        <f>IF(N438="nulová",J438,0)</f>
        <v>0</v>
      </c>
      <c r="BJ438" s="18" t="s">
        <v>80</v>
      </c>
      <c r="BK438" s="240">
        <f>ROUND(I438*H438,2)</f>
        <v>0</v>
      </c>
      <c r="BL438" s="18" t="s">
        <v>188</v>
      </c>
      <c r="BM438" s="239" t="s">
        <v>656</v>
      </c>
    </row>
    <row r="439" spans="1:51" s="13" customFormat="1" ht="12">
      <c r="A439" s="13"/>
      <c r="B439" s="241"/>
      <c r="C439" s="242"/>
      <c r="D439" s="243" t="s">
        <v>190</v>
      </c>
      <c r="E439" s="244" t="s">
        <v>1</v>
      </c>
      <c r="F439" s="245" t="s">
        <v>461</v>
      </c>
      <c r="G439" s="242"/>
      <c r="H439" s="244" t="s">
        <v>1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1" t="s">
        <v>190</v>
      </c>
      <c r="AU439" s="251" t="s">
        <v>84</v>
      </c>
      <c r="AV439" s="13" t="s">
        <v>80</v>
      </c>
      <c r="AW439" s="13" t="s">
        <v>32</v>
      </c>
      <c r="AX439" s="13" t="s">
        <v>76</v>
      </c>
      <c r="AY439" s="251" t="s">
        <v>181</v>
      </c>
    </row>
    <row r="440" spans="1:51" s="14" customFormat="1" ht="12">
      <c r="A440" s="14"/>
      <c r="B440" s="252"/>
      <c r="C440" s="253"/>
      <c r="D440" s="243" t="s">
        <v>190</v>
      </c>
      <c r="E440" s="254" t="s">
        <v>1</v>
      </c>
      <c r="F440" s="255" t="s">
        <v>100</v>
      </c>
      <c r="G440" s="253"/>
      <c r="H440" s="256">
        <v>3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2" t="s">
        <v>190</v>
      </c>
      <c r="AU440" s="262" t="s">
        <v>84</v>
      </c>
      <c r="AV440" s="14" t="s">
        <v>84</v>
      </c>
      <c r="AW440" s="14" t="s">
        <v>32</v>
      </c>
      <c r="AX440" s="14" t="s">
        <v>80</v>
      </c>
      <c r="AY440" s="262" t="s">
        <v>181</v>
      </c>
    </row>
    <row r="441" spans="1:65" s="2" customFormat="1" ht="16.5" customHeight="1">
      <c r="A441" s="39"/>
      <c r="B441" s="40"/>
      <c r="C441" s="285" t="s">
        <v>657</v>
      </c>
      <c r="D441" s="285" t="s">
        <v>369</v>
      </c>
      <c r="E441" s="286" t="s">
        <v>658</v>
      </c>
      <c r="F441" s="287" t="s">
        <v>659</v>
      </c>
      <c r="G441" s="288" t="s">
        <v>459</v>
      </c>
      <c r="H441" s="289">
        <v>8</v>
      </c>
      <c r="I441" s="290"/>
      <c r="J441" s="291">
        <f>ROUND(I441*H441,2)</f>
        <v>0</v>
      </c>
      <c r="K441" s="287" t="s">
        <v>1</v>
      </c>
      <c r="L441" s="292"/>
      <c r="M441" s="293" t="s">
        <v>1</v>
      </c>
      <c r="N441" s="294" t="s">
        <v>41</v>
      </c>
      <c r="O441" s="92"/>
      <c r="P441" s="237">
        <f>O441*H441</f>
        <v>0</v>
      </c>
      <c r="Q441" s="237">
        <v>0.005</v>
      </c>
      <c r="R441" s="237">
        <f>Q441*H441</f>
        <v>0.04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222</v>
      </c>
      <c r="AT441" s="239" t="s">
        <v>369</v>
      </c>
      <c r="AU441" s="239" t="s">
        <v>84</v>
      </c>
      <c r="AY441" s="18" t="s">
        <v>181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80</v>
      </c>
      <c r="BK441" s="240">
        <f>ROUND(I441*H441,2)</f>
        <v>0</v>
      </c>
      <c r="BL441" s="18" t="s">
        <v>188</v>
      </c>
      <c r="BM441" s="239" t="s">
        <v>660</v>
      </c>
    </row>
    <row r="442" spans="1:51" s="13" customFormat="1" ht="12">
      <c r="A442" s="13"/>
      <c r="B442" s="241"/>
      <c r="C442" s="242"/>
      <c r="D442" s="243" t="s">
        <v>190</v>
      </c>
      <c r="E442" s="244" t="s">
        <v>1</v>
      </c>
      <c r="F442" s="245" t="s">
        <v>461</v>
      </c>
      <c r="G442" s="242"/>
      <c r="H442" s="244" t="s">
        <v>1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1" t="s">
        <v>190</v>
      </c>
      <c r="AU442" s="251" t="s">
        <v>84</v>
      </c>
      <c r="AV442" s="13" t="s">
        <v>80</v>
      </c>
      <c r="AW442" s="13" t="s">
        <v>32</v>
      </c>
      <c r="AX442" s="13" t="s">
        <v>76</v>
      </c>
      <c r="AY442" s="251" t="s">
        <v>181</v>
      </c>
    </row>
    <row r="443" spans="1:51" s="14" customFormat="1" ht="12">
      <c r="A443" s="14"/>
      <c r="B443" s="252"/>
      <c r="C443" s="253"/>
      <c r="D443" s="243" t="s">
        <v>190</v>
      </c>
      <c r="E443" s="254" t="s">
        <v>1</v>
      </c>
      <c r="F443" s="255" t="s">
        <v>661</v>
      </c>
      <c r="G443" s="253"/>
      <c r="H443" s="256">
        <v>8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2" t="s">
        <v>190</v>
      </c>
      <c r="AU443" s="262" t="s">
        <v>84</v>
      </c>
      <c r="AV443" s="14" t="s">
        <v>84</v>
      </c>
      <c r="AW443" s="14" t="s">
        <v>32</v>
      </c>
      <c r="AX443" s="14" t="s">
        <v>80</v>
      </c>
      <c r="AY443" s="262" t="s">
        <v>181</v>
      </c>
    </row>
    <row r="444" spans="1:65" s="2" customFormat="1" ht="24.15" customHeight="1">
      <c r="A444" s="39"/>
      <c r="B444" s="40"/>
      <c r="C444" s="228" t="s">
        <v>662</v>
      </c>
      <c r="D444" s="228" t="s">
        <v>183</v>
      </c>
      <c r="E444" s="229" t="s">
        <v>663</v>
      </c>
      <c r="F444" s="230" t="s">
        <v>664</v>
      </c>
      <c r="G444" s="231" t="s">
        <v>459</v>
      </c>
      <c r="H444" s="232">
        <v>8</v>
      </c>
      <c r="I444" s="233"/>
      <c r="J444" s="234">
        <f>ROUND(I444*H444,2)</f>
        <v>0</v>
      </c>
      <c r="K444" s="230" t="s">
        <v>187</v>
      </c>
      <c r="L444" s="45"/>
      <c r="M444" s="235" t="s">
        <v>1</v>
      </c>
      <c r="N444" s="236" t="s">
        <v>41</v>
      </c>
      <c r="O444" s="92"/>
      <c r="P444" s="237">
        <f>O444*H444</f>
        <v>0</v>
      </c>
      <c r="Q444" s="237">
        <v>0</v>
      </c>
      <c r="R444" s="237">
        <f>Q444*H444</f>
        <v>0</v>
      </c>
      <c r="S444" s="237">
        <v>0.05</v>
      </c>
      <c r="T444" s="238">
        <f>S444*H444</f>
        <v>0.4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9" t="s">
        <v>188</v>
      </c>
      <c r="AT444" s="239" t="s">
        <v>183</v>
      </c>
      <c r="AU444" s="239" t="s">
        <v>84</v>
      </c>
      <c r="AY444" s="18" t="s">
        <v>181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8" t="s">
        <v>80</v>
      </c>
      <c r="BK444" s="240">
        <f>ROUND(I444*H444,2)</f>
        <v>0</v>
      </c>
      <c r="BL444" s="18" t="s">
        <v>188</v>
      </c>
      <c r="BM444" s="239" t="s">
        <v>665</v>
      </c>
    </row>
    <row r="445" spans="1:51" s="13" customFormat="1" ht="12">
      <c r="A445" s="13"/>
      <c r="B445" s="241"/>
      <c r="C445" s="242"/>
      <c r="D445" s="243" t="s">
        <v>190</v>
      </c>
      <c r="E445" s="244" t="s">
        <v>1</v>
      </c>
      <c r="F445" s="245" t="s">
        <v>461</v>
      </c>
      <c r="G445" s="242"/>
      <c r="H445" s="244" t="s">
        <v>1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1" t="s">
        <v>190</v>
      </c>
      <c r="AU445" s="251" t="s">
        <v>84</v>
      </c>
      <c r="AV445" s="13" t="s">
        <v>80</v>
      </c>
      <c r="AW445" s="13" t="s">
        <v>32</v>
      </c>
      <c r="AX445" s="13" t="s">
        <v>76</v>
      </c>
      <c r="AY445" s="251" t="s">
        <v>181</v>
      </c>
    </row>
    <row r="446" spans="1:51" s="13" customFormat="1" ht="12">
      <c r="A446" s="13"/>
      <c r="B446" s="241"/>
      <c r="C446" s="242"/>
      <c r="D446" s="243" t="s">
        <v>190</v>
      </c>
      <c r="E446" s="244" t="s">
        <v>1</v>
      </c>
      <c r="F446" s="245" t="s">
        <v>666</v>
      </c>
      <c r="G446" s="242"/>
      <c r="H446" s="244" t="s">
        <v>1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1" t="s">
        <v>190</v>
      </c>
      <c r="AU446" s="251" t="s">
        <v>84</v>
      </c>
      <c r="AV446" s="13" t="s">
        <v>80</v>
      </c>
      <c r="AW446" s="13" t="s">
        <v>32</v>
      </c>
      <c r="AX446" s="13" t="s">
        <v>76</v>
      </c>
      <c r="AY446" s="251" t="s">
        <v>181</v>
      </c>
    </row>
    <row r="447" spans="1:51" s="14" customFormat="1" ht="12">
      <c r="A447" s="14"/>
      <c r="B447" s="252"/>
      <c r="C447" s="253"/>
      <c r="D447" s="243" t="s">
        <v>190</v>
      </c>
      <c r="E447" s="254" t="s">
        <v>1</v>
      </c>
      <c r="F447" s="255" t="s">
        <v>667</v>
      </c>
      <c r="G447" s="253"/>
      <c r="H447" s="256">
        <v>3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2" t="s">
        <v>190</v>
      </c>
      <c r="AU447" s="262" t="s">
        <v>84</v>
      </c>
      <c r="AV447" s="14" t="s">
        <v>84</v>
      </c>
      <c r="AW447" s="14" t="s">
        <v>32</v>
      </c>
      <c r="AX447" s="14" t="s">
        <v>76</v>
      </c>
      <c r="AY447" s="262" t="s">
        <v>181</v>
      </c>
    </row>
    <row r="448" spans="1:51" s="14" customFormat="1" ht="12">
      <c r="A448" s="14"/>
      <c r="B448" s="252"/>
      <c r="C448" s="253"/>
      <c r="D448" s="243" t="s">
        <v>190</v>
      </c>
      <c r="E448" s="254" t="s">
        <v>1</v>
      </c>
      <c r="F448" s="255" t="s">
        <v>668</v>
      </c>
      <c r="G448" s="253"/>
      <c r="H448" s="256">
        <v>5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2" t="s">
        <v>190</v>
      </c>
      <c r="AU448" s="262" t="s">
        <v>84</v>
      </c>
      <c r="AV448" s="14" t="s">
        <v>84</v>
      </c>
      <c r="AW448" s="14" t="s">
        <v>32</v>
      </c>
      <c r="AX448" s="14" t="s">
        <v>76</v>
      </c>
      <c r="AY448" s="262" t="s">
        <v>181</v>
      </c>
    </row>
    <row r="449" spans="1:51" s="15" customFormat="1" ht="12">
      <c r="A449" s="15"/>
      <c r="B449" s="263"/>
      <c r="C449" s="264"/>
      <c r="D449" s="243" t="s">
        <v>190</v>
      </c>
      <c r="E449" s="265" t="s">
        <v>1</v>
      </c>
      <c r="F449" s="266" t="s">
        <v>142</v>
      </c>
      <c r="G449" s="264"/>
      <c r="H449" s="267">
        <v>8</v>
      </c>
      <c r="I449" s="268"/>
      <c r="J449" s="264"/>
      <c r="K449" s="264"/>
      <c r="L449" s="269"/>
      <c r="M449" s="270"/>
      <c r="N449" s="271"/>
      <c r="O449" s="271"/>
      <c r="P449" s="271"/>
      <c r="Q449" s="271"/>
      <c r="R449" s="271"/>
      <c r="S449" s="271"/>
      <c r="T449" s="272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3" t="s">
        <v>190</v>
      </c>
      <c r="AU449" s="273" t="s">
        <v>84</v>
      </c>
      <c r="AV449" s="15" t="s">
        <v>188</v>
      </c>
      <c r="AW449" s="15" t="s">
        <v>32</v>
      </c>
      <c r="AX449" s="15" t="s">
        <v>80</v>
      </c>
      <c r="AY449" s="273" t="s">
        <v>181</v>
      </c>
    </row>
    <row r="450" spans="1:65" s="2" customFormat="1" ht="16.5" customHeight="1">
      <c r="A450" s="39"/>
      <c r="B450" s="40"/>
      <c r="C450" s="228" t="s">
        <v>669</v>
      </c>
      <c r="D450" s="228" t="s">
        <v>183</v>
      </c>
      <c r="E450" s="229" t="s">
        <v>670</v>
      </c>
      <c r="F450" s="230" t="s">
        <v>671</v>
      </c>
      <c r="G450" s="231" t="s">
        <v>203</v>
      </c>
      <c r="H450" s="232">
        <v>3</v>
      </c>
      <c r="I450" s="233"/>
      <c r="J450" s="234">
        <f>ROUND(I450*H450,2)</f>
        <v>0</v>
      </c>
      <c r="K450" s="230" t="s">
        <v>187</v>
      </c>
      <c r="L450" s="45"/>
      <c r="M450" s="235" t="s">
        <v>1</v>
      </c>
      <c r="N450" s="236" t="s">
        <v>41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188</v>
      </c>
      <c r="AT450" s="239" t="s">
        <v>183</v>
      </c>
      <c r="AU450" s="239" t="s">
        <v>84</v>
      </c>
      <c r="AY450" s="18" t="s">
        <v>181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80</v>
      </c>
      <c r="BK450" s="240">
        <f>ROUND(I450*H450,2)</f>
        <v>0</v>
      </c>
      <c r="BL450" s="18" t="s">
        <v>188</v>
      </c>
      <c r="BM450" s="239" t="s">
        <v>672</v>
      </c>
    </row>
    <row r="451" spans="1:51" s="13" customFormat="1" ht="12">
      <c r="A451" s="13"/>
      <c r="B451" s="241"/>
      <c r="C451" s="242"/>
      <c r="D451" s="243" t="s">
        <v>190</v>
      </c>
      <c r="E451" s="244" t="s">
        <v>1</v>
      </c>
      <c r="F451" s="245" t="s">
        <v>191</v>
      </c>
      <c r="G451" s="242"/>
      <c r="H451" s="244" t="s">
        <v>1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1" t="s">
        <v>190</v>
      </c>
      <c r="AU451" s="251" t="s">
        <v>84</v>
      </c>
      <c r="AV451" s="13" t="s">
        <v>80</v>
      </c>
      <c r="AW451" s="13" t="s">
        <v>32</v>
      </c>
      <c r="AX451" s="13" t="s">
        <v>76</v>
      </c>
      <c r="AY451" s="251" t="s">
        <v>181</v>
      </c>
    </row>
    <row r="452" spans="1:51" s="14" customFormat="1" ht="12">
      <c r="A452" s="14"/>
      <c r="B452" s="252"/>
      <c r="C452" s="253"/>
      <c r="D452" s="243" t="s">
        <v>190</v>
      </c>
      <c r="E452" s="254" t="s">
        <v>1</v>
      </c>
      <c r="F452" s="255" t="s">
        <v>100</v>
      </c>
      <c r="G452" s="253"/>
      <c r="H452" s="256">
        <v>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2" t="s">
        <v>190</v>
      </c>
      <c r="AU452" s="262" t="s">
        <v>84</v>
      </c>
      <c r="AV452" s="14" t="s">
        <v>84</v>
      </c>
      <c r="AW452" s="14" t="s">
        <v>32</v>
      </c>
      <c r="AX452" s="14" t="s">
        <v>80</v>
      </c>
      <c r="AY452" s="262" t="s">
        <v>181</v>
      </c>
    </row>
    <row r="453" spans="1:65" s="2" customFormat="1" ht="21.75" customHeight="1">
      <c r="A453" s="39"/>
      <c r="B453" s="40"/>
      <c r="C453" s="228" t="s">
        <v>673</v>
      </c>
      <c r="D453" s="228" t="s">
        <v>183</v>
      </c>
      <c r="E453" s="229" t="s">
        <v>674</v>
      </c>
      <c r="F453" s="230" t="s">
        <v>675</v>
      </c>
      <c r="G453" s="231" t="s">
        <v>203</v>
      </c>
      <c r="H453" s="232">
        <v>146</v>
      </c>
      <c r="I453" s="233"/>
      <c r="J453" s="234">
        <f>ROUND(I453*H453,2)</f>
        <v>0</v>
      </c>
      <c r="K453" s="230" t="s">
        <v>187</v>
      </c>
      <c r="L453" s="45"/>
      <c r="M453" s="235" t="s">
        <v>1</v>
      </c>
      <c r="N453" s="236" t="s">
        <v>41</v>
      </c>
      <c r="O453" s="92"/>
      <c r="P453" s="237">
        <f>O453*H453</f>
        <v>0</v>
      </c>
      <c r="Q453" s="237">
        <v>0</v>
      </c>
      <c r="R453" s="237">
        <f>Q453*H453</f>
        <v>0</v>
      </c>
      <c r="S453" s="237">
        <v>0</v>
      </c>
      <c r="T453" s="238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9" t="s">
        <v>188</v>
      </c>
      <c r="AT453" s="239" t="s">
        <v>183</v>
      </c>
      <c r="AU453" s="239" t="s">
        <v>84</v>
      </c>
      <c r="AY453" s="18" t="s">
        <v>181</v>
      </c>
      <c r="BE453" s="240">
        <f>IF(N453="základní",J453,0)</f>
        <v>0</v>
      </c>
      <c r="BF453" s="240">
        <f>IF(N453="snížená",J453,0)</f>
        <v>0</v>
      </c>
      <c r="BG453" s="240">
        <f>IF(N453="zákl. přenesená",J453,0)</f>
        <v>0</v>
      </c>
      <c r="BH453" s="240">
        <f>IF(N453="sníž. přenesená",J453,0)</f>
        <v>0</v>
      </c>
      <c r="BI453" s="240">
        <f>IF(N453="nulová",J453,0)</f>
        <v>0</v>
      </c>
      <c r="BJ453" s="18" t="s">
        <v>80</v>
      </c>
      <c r="BK453" s="240">
        <f>ROUND(I453*H453,2)</f>
        <v>0</v>
      </c>
      <c r="BL453" s="18" t="s">
        <v>188</v>
      </c>
      <c r="BM453" s="239" t="s">
        <v>676</v>
      </c>
    </row>
    <row r="454" spans="1:51" s="13" customFormat="1" ht="12">
      <c r="A454" s="13"/>
      <c r="B454" s="241"/>
      <c r="C454" s="242"/>
      <c r="D454" s="243" t="s">
        <v>190</v>
      </c>
      <c r="E454" s="244" t="s">
        <v>1</v>
      </c>
      <c r="F454" s="245" t="s">
        <v>191</v>
      </c>
      <c r="G454" s="242"/>
      <c r="H454" s="244" t="s">
        <v>1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1" t="s">
        <v>190</v>
      </c>
      <c r="AU454" s="251" t="s">
        <v>84</v>
      </c>
      <c r="AV454" s="13" t="s">
        <v>80</v>
      </c>
      <c r="AW454" s="13" t="s">
        <v>32</v>
      </c>
      <c r="AX454" s="13" t="s">
        <v>76</v>
      </c>
      <c r="AY454" s="251" t="s">
        <v>181</v>
      </c>
    </row>
    <row r="455" spans="1:51" s="14" customFormat="1" ht="12">
      <c r="A455" s="14"/>
      <c r="B455" s="252"/>
      <c r="C455" s="253"/>
      <c r="D455" s="243" t="s">
        <v>190</v>
      </c>
      <c r="E455" s="254" t="s">
        <v>1</v>
      </c>
      <c r="F455" s="255" t="s">
        <v>677</v>
      </c>
      <c r="G455" s="253"/>
      <c r="H455" s="256">
        <v>146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2" t="s">
        <v>190</v>
      </c>
      <c r="AU455" s="262" t="s">
        <v>84</v>
      </c>
      <c r="AV455" s="14" t="s">
        <v>84</v>
      </c>
      <c r="AW455" s="14" t="s">
        <v>32</v>
      </c>
      <c r="AX455" s="14" t="s">
        <v>80</v>
      </c>
      <c r="AY455" s="262" t="s">
        <v>181</v>
      </c>
    </row>
    <row r="456" spans="1:65" s="2" customFormat="1" ht="24.15" customHeight="1">
      <c r="A456" s="39"/>
      <c r="B456" s="40"/>
      <c r="C456" s="228" t="s">
        <v>678</v>
      </c>
      <c r="D456" s="228" t="s">
        <v>183</v>
      </c>
      <c r="E456" s="229" t="s">
        <v>679</v>
      </c>
      <c r="F456" s="230" t="s">
        <v>680</v>
      </c>
      <c r="G456" s="231" t="s">
        <v>203</v>
      </c>
      <c r="H456" s="232">
        <v>149</v>
      </c>
      <c r="I456" s="233"/>
      <c r="J456" s="234">
        <f>ROUND(I456*H456,2)</f>
        <v>0</v>
      </c>
      <c r="K456" s="230" t="s">
        <v>187</v>
      </c>
      <c r="L456" s="45"/>
      <c r="M456" s="235" t="s">
        <v>1</v>
      </c>
      <c r="N456" s="236" t="s">
        <v>41</v>
      </c>
      <c r="O456" s="92"/>
      <c r="P456" s="237">
        <f>O456*H456</f>
        <v>0</v>
      </c>
      <c r="Q456" s="237">
        <v>0</v>
      </c>
      <c r="R456" s="237">
        <f>Q456*H456</f>
        <v>0</v>
      </c>
      <c r="S456" s="237">
        <v>0</v>
      </c>
      <c r="T456" s="238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9" t="s">
        <v>188</v>
      </c>
      <c r="AT456" s="239" t="s">
        <v>183</v>
      </c>
      <c r="AU456" s="239" t="s">
        <v>84</v>
      </c>
      <c r="AY456" s="18" t="s">
        <v>181</v>
      </c>
      <c r="BE456" s="240">
        <f>IF(N456="základní",J456,0)</f>
        <v>0</v>
      </c>
      <c r="BF456" s="240">
        <f>IF(N456="snížená",J456,0)</f>
        <v>0</v>
      </c>
      <c r="BG456" s="240">
        <f>IF(N456="zákl. přenesená",J456,0)</f>
        <v>0</v>
      </c>
      <c r="BH456" s="240">
        <f>IF(N456="sníž. přenesená",J456,0)</f>
        <v>0</v>
      </c>
      <c r="BI456" s="240">
        <f>IF(N456="nulová",J456,0)</f>
        <v>0</v>
      </c>
      <c r="BJ456" s="18" t="s">
        <v>80</v>
      </c>
      <c r="BK456" s="240">
        <f>ROUND(I456*H456,2)</f>
        <v>0</v>
      </c>
      <c r="BL456" s="18" t="s">
        <v>188</v>
      </c>
      <c r="BM456" s="239" t="s">
        <v>681</v>
      </c>
    </row>
    <row r="457" spans="1:51" s="13" customFormat="1" ht="12">
      <c r="A457" s="13"/>
      <c r="B457" s="241"/>
      <c r="C457" s="242"/>
      <c r="D457" s="243" t="s">
        <v>190</v>
      </c>
      <c r="E457" s="244" t="s">
        <v>1</v>
      </c>
      <c r="F457" s="245" t="s">
        <v>191</v>
      </c>
      <c r="G457" s="242"/>
      <c r="H457" s="244" t="s">
        <v>1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1" t="s">
        <v>190</v>
      </c>
      <c r="AU457" s="251" t="s">
        <v>84</v>
      </c>
      <c r="AV457" s="13" t="s">
        <v>80</v>
      </c>
      <c r="AW457" s="13" t="s">
        <v>32</v>
      </c>
      <c r="AX457" s="13" t="s">
        <v>76</v>
      </c>
      <c r="AY457" s="251" t="s">
        <v>181</v>
      </c>
    </row>
    <row r="458" spans="1:51" s="14" customFormat="1" ht="12">
      <c r="A458" s="14"/>
      <c r="B458" s="252"/>
      <c r="C458" s="253"/>
      <c r="D458" s="243" t="s">
        <v>190</v>
      </c>
      <c r="E458" s="254" t="s">
        <v>1</v>
      </c>
      <c r="F458" s="255" t="s">
        <v>682</v>
      </c>
      <c r="G458" s="253"/>
      <c r="H458" s="256">
        <v>149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2" t="s">
        <v>190</v>
      </c>
      <c r="AU458" s="262" t="s">
        <v>84</v>
      </c>
      <c r="AV458" s="14" t="s">
        <v>84</v>
      </c>
      <c r="AW458" s="14" t="s">
        <v>32</v>
      </c>
      <c r="AX458" s="14" t="s">
        <v>80</v>
      </c>
      <c r="AY458" s="262" t="s">
        <v>181</v>
      </c>
    </row>
    <row r="459" spans="1:65" s="2" customFormat="1" ht="24.15" customHeight="1">
      <c r="A459" s="39"/>
      <c r="B459" s="40"/>
      <c r="C459" s="228" t="s">
        <v>683</v>
      </c>
      <c r="D459" s="228" t="s">
        <v>183</v>
      </c>
      <c r="E459" s="229" t="s">
        <v>684</v>
      </c>
      <c r="F459" s="230" t="s">
        <v>685</v>
      </c>
      <c r="G459" s="231" t="s">
        <v>459</v>
      </c>
      <c r="H459" s="232">
        <v>2</v>
      </c>
      <c r="I459" s="233"/>
      <c r="J459" s="234">
        <f>ROUND(I459*H459,2)</f>
        <v>0</v>
      </c>
      <c r="K459" s="230" t="s">
        <v>187</v>
      </c>
      <c r="L459" s="45"/>
      <c r="M459" s="235" t="s">
        <v>1</v>
      </c>
      <c r="N459" s="236" t="s">
        <v>41</v>
      </c>
      <c r="O459" s="92"/>
      <c r="P459" s="237">
        <f>O459*H459</f>
        <v>0</v>
      </c>
      <c r="Q459" s="237">
        <v>0.45937</v>
      </c>
      <c r="R459" s="237">
        <f>Q459*H459</f>
        <v>0.91874</v>
      </c>
      <c r="S459" s="237">
        <v>0</v>
      </c>
      <c r="T459" s="23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9" t="s">
        <v>188</v>
      </c>
      <c r="AT459" s="239" t="s">
        <v>183</v>
      </c>
      <c r="AU459" s="239" t="s">
        <v>84</v>
      </c>
      <c r="AY459" s="18" t="s">
        <v>181</v>
      </c>
      <c r="BE459" s="240">
        <f>IF(N459="základní",J459,0)</f>
        <v>0</v>
      </c>
      <c r="BF459" s="240">
        <f>IF(N459="snížená",J459,0)</f>
        <v>0</v>
      </c>
      <c r="BG459" s="240">
        <f>IF(N459="zákl. přenesená",J459,0)</f>
        <v>0</v>
      </c>
      <c r="BH459" s="240">
        <f>IF(N459="sníž. přenesená",J459,0)</f>
        <v>0</v>
      </c>
      <c r="BI459" s="240">
        <f>IF(N459="nulová",J459,0)</f>
        <v>0</v>
      </c>
      <c r="BJ459" s="18" t="s">
        <v>80</v>
      </c>
      <c r="BK459" s="240">
        <f>ROUND(I459*H459,2)</f>
        <v>0</v>
      </c>
      <c r="BL459" s="18" t="s">
        <v>188</v>
      </c>
      <c r="BM459" s="239" t="s">
        <v>686</v>
      </c>
    </row>
    <row r="460" spans="1:51" s="13" customFormat="1" ht="12">
      <c r="A460" s="13"/>
      <c r="B460" s="241"/>
      <c r="C460" s="242"/>
      <c r="D460" s="243" t="s">
        <v>190</v>
      </c>
      <c r="E460" s="244" t="s">
        <v>1</v>
      </c>
      <c r="F460" s="245" t="s">
        <v>191</v>
      </c>
      <c r="G460" s="242"/>
      <c r="H460" s="244" t="s">
        <v>1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1" t="s">
        <v>190</v>
      </c>
      <c r="AU460" s="251" t="s">
        <v>84</v>
      </c>
      <c r="AV460" s="13" t="s">
        <v>80</v>
      </c>
      <c r="AW460" s="13" t="s">
        <v>32</v>
      </c>
      <c r="AX460" s="13" t="s">
        <v>76</v>
      </c>
      <c r="AY460" s="251" t="s">
        <v>181</v>
      </c>
    </row>
    <row r="461" spans="1:51" s="14" customFormat="1" ht="12">
      <c r="A461" s="14"/>
      <c r="B461" s="252"/>
      <c r="C461" s="253"/>
      <c r="D461" s="243" t="s">
        <v>190</v>
      </c>
      <c r="E461" s="254" t="s">
        <v>1</v>
      </c>
      <c r="F461" s="255" t="s">
        <v>84</v>
      </c>
      <c r="G461" s="253"/>
      <c r="H461" s="256">
        <v>2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2" t="s">
        <v>190</v>
      </c>
      <c r="AU461" s="262" t="s">
        <v>84</v>
      </c>
      <c r="AV461" s="14" t="s">
        <v>84</v>
      </c>
      <c r="AW461" s="14" t="s">
        <v>32</v>
      </c>
      <c r="AX461" s="14" t="s">
        <v>80</v>
      </c>
      <c r="AY461" s="262" t="s">
        <v>181</v>
      </c>
    </row>
    <row r="462" spans="1:65" s="2" customFormat="1" ht="33" customHeight="1">
      <c r="A462" s="39"/>
      <c r="B462" s="40"/>
      <c r="C462" s="228" t="s">
        <v>687</v>
      </c>
      <c r="D462" s="228" t="s">
        <v>183</v>
      </c>
      <c r="E462" s="229" t="s">
        <v>688</v>
      </c>
      <c r="F462" s="230" t="s">
        <v>689</v>
      </c>
      <c r="G462" s="231" t="s">
        <v>459</v>
      </c>
      <c r="H462" s="232">
        <v>2</v>
      </c>
      <c r="I462" s="233"/>
      <c r="J462" s="234">
        <f>ROUND(I462*H462,2)</f>
        <v>0</v>
      </c>
      <c r="K462" s="230" t="s">
        <v>690</v>
      </c>
      <c r="L462" s="45"/>
      <c r="M462" s="235" t="s">
        <v>1</v>
      </c>
      <c r="N462" s="236" t="s">
        <v>41</v>
      </c>
      <c r="O462" s="92"/>
      <c r="P462" s="237">
        <f>O462*H462</f>
        <v>0</v>
      </c>
      <c r="Q462" s="237">
        <v>0.31108</v>
      </c>
      <c r="R462" s="237">
        <f>Q462*H462</f>
        <v>0.62216</v>
      </c>
      <c r="S462" s="237">
        <v>0</v>
      </c>
      <c r="T462" s="238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9" t="s">
        <v>188</v>
      </c>
      <c r="AT462" s="239" t="s">
        <v>183</v>
      </c>
      <c r="AU462" s="239" t="s">
        <v>84</v>
      </c>
      <c r="AY462" s="18" t="s">
        <v>181</v>
      </c>
      <c r="BE462" s="240">
        <f>IF(N462="základní",J462,0)</f>
        <v>0</v>
      </c>
      <c r="BF462" s="240">
        <f>IF(N462="snížená",J462,0)</f>
        <v>0</v>
      </c>
      <c r="BG462" s="240">
        <f>IF(N462="zákl. přenesená",J462,0)</f>
        <v>0</v>
      </c>
      <c r="BH462" s="240">
        <f>IF(N462="sníž. přenesená",J462,0)</f>
        <v>0</v>
      </c>
      <c r="BI462" s="240">
        <f>IF(N462="nulová",J462,0)</f>
        <v>0</v>
      </c>
      <c r="BJ462" s="18" t="s">
        <v>80</v>
      </c>
      <c r="BK462" s="240">
        <f>ROUND(I462*H462,2)</f>
        <v>0</v>
      </c>
      <c r="BL462" s="18" t="s">
        <v>188</v>
      </c>
      <c r="BM462" s="239" t="s">
        <v>691</v>
      </c>
    </row>
    <row r="463" spans="1:51" s="13" customFormat="1" ht="12">
      <c r="A463" s="13"/>
      <c r="B463" s="241"/>
      <c r="C463" s="242"/>
      <c r="D463" s="243" t="s">
        <v>190</v>
      </c>
      <c r="E463" s="244" t="s">
        <v>1</v>
      </c>
      <c r="F463" s="245" t="s">
        <v>191</v>
      </c>
      <c r="G463" s="242"/>
      <c r="H463" s="244" t="s">
        <v>1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190</v>
      </c>
      <c r="AU463" s="251" t="s">
        <v>84</v>
      </c>
      <c r="AV463" s="13" t="s">
        <v>80</v>
      </c>
      <c r="AW463" s="13" t="s">
        <v>32</v>
      </c>
      <c r="AX463" s="13" t="s">
        <v>76</v>
      </c>
      <c r="AY463" s="251" t="s">
        <v>181</v>
      </c>
    </row>
    <row r="464" spans="1:51" s="14" customFormat="1" ht="12">
      <c r="A464" s="14"/>
      <c r="B464" s="252"/>
      <c r="C464" s="253"/>
      <c r="D464" s="243" t="s">
        <v>190</v>
      </c>
      <c r="E464" s="254" t="s">
        <v>1</v>
      </c>
      <c r="F464" s="255" t="s">
        <v>84</v>
      </c>
      <c r="G464" s="253"/>
      <c r="H464" s="256">
        <v>2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2" t="s">
        <v>190</v>
      </c>
      <c r="AU464" s="262" t="s">
        <v>84</v>
      </c>
      <c r="AV464" s="14" t="s">
        <v>84</v>
      </c>
      <c r="AW464" s="14" t="s">
        <v>32</v>
      </c>
      <c r="AX464" s="14" t="s">
        <v>80</v>
      </c>
      <c r="AY464" s="262" t="s">
        <v>181</v>
      </c>
    </row>
    <row r="465" spans="1:65" s="2" customFormat="1" ht="16.5" customHeight="1">
      <c r="A465" s="39"/>
      <c r="B465" s="40"/>
      <c r="C465" s="228" t="s">
        <v>692</v>
      </c>
      <c r="D465" s="228" t="s">
        <v>183</v>
      </c>
      <c r="E465" s="229" t="s">
        <v>693</v>
      </c>
      <c r="F465" s="230" t="s">
        <v>694</v>
      </c>
      <c r="G465" s="231" t="s">
        <v>459</v>
      </c>
      <c r="H465" s="232">
        <v>2</v>
      </c>
      <c r="I465" s="233"/>
      <c r="J465" s="234">
        <f>ROUND(I465*H465,2)</f>
        <v>0</v>
      </c>
      <c r="K465" s="230" t="s">
        <v>187</v>
      </c>
      <c r="L465" s="45"/>
      <c r="M465" s="235" t="s">
        <v>1</v>
      </c>
      <c r="N465" s="236" t="s">
        <v>41</v>
      </c>
      <c r="O465" s="92"/>
      <c r="P465" s="237">
        <f>O465*H465</f>
        <v>0</v>
      </c>
      <c r="Q465" s="237">
        <v>0.00031</v>
      </c>
      <c r="R465" s="237">
        <f>Q465*H465</f>
        <v>0.00062</v>
      </c>
      <c r="S465" s="237">
        <v>0</v>
      </c>
      <c r="T465" s="23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9" t="s">
        <v>188</v>
      </c>
      <c r="AT465" s="239" t="s">
        <v>183</v>
      </c>
      <c r="AU465" s="239" t="s">
        <v>84</v>
      </c>
      <c r="AY465" s="18" t="s">
        <v>181</v>
      </c>
      <c r="BE465" s="240">
        <f>IF(N465="základní",J465,0)</f>
        <v>0</v>
      </c>
      <c r="BF465" s="240">
        <f>IF(N465="snížená",J465,0)</f>
        <v>0</v>
      </c>
      <c r="BG465" s="240">
        <f>IF(N465="zákl. přenesená",J465,0)</f>
        <v>0</v>
      </c>
      <c r="BH465" s="240">
        <f>IF(N465="sníž. přenesená",J465,0)</f>
        <v>0</v>
      </c>
      <c r="BI465" s="240">
        <f>IF(N465="nulová",J465,0)</f>
        <v>0</v>
      </c>
      <c r="BJ465" s="18" t="s">
        <v>80</v>
      </c>
      <c r="BK465" s="240">
        <f>ROUND(I465*H465,2)</f>
        <v>0</v>
      </c>
      <c r="BL465" s="18" t="s">
        <v>188</v>
      </c>
      <c r="BM465" s="239" t="s">
        <v>695</v>
      </c>
    </row>
    <row r="466" spans="1:51" s="13" customFormat="1" ht="12">
      <c r="A466" s="13"/>
      <c r="B466" s="241"/>
      <c r="C466" s="242"/>
      <c r="D466" s="243" t="s">
        <v>190</v>
      </c>
      <c r="E466" s="244" t="s">
        <v>1</v>
      </c>
      <c r="F466" s="245" t="s">
        <v>461</v>
      </c>
      <c r="G466" s="242"/>
      <c r="H466" s="244" t="s">
        <v>1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1" t="s">
        <v>190</v>
      </c>
      <c r="AU466" s="251" t="s">
        <v>84</v>
      </c>
      <c r="AV466" s="13" t="s">
        <v>80</v>
      </c>
      <c r="AW466" s="13" t="s">
        <v>32</v>
      </c>
      <c r="AX466" s="13" t="s">
        <v>76</v>
      </c>
      <c r="AY466" s="251" t="s">
        <v>181</v>
      </c>
    </row>
    <row r="467" spans="1:51" s="14" customFormat="1" ht="12">
      <c r="A467" s="14"/>
      <c r="B467" s="252"/>
      <c r="C467" s="253"/>
      <c r="D467" s="243" t="s">
        <v>190</v>
      </c>
      <c r="E467" s="254" t="s">
        <v>1</v>
      </c>
      <c r="F467" s="255" t="s">
        <v>84</v>
      </c>
      <c r="G467" s="253"/>
      <c r="H467" s="256">
        <v>2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2" t="s">
        <v>190</v>
      </c>
      <c r="AU467" s="262" t="s">
        <v>84</v>
      </c>
      <c r="AV467" s="14" t="s">
        <v>84</v>
      </c>
      <c r="AW467" s="14" t="s">
        <v>32</v>
      </c>
      <c r="AX467" s="14" t="s">
        <v>80</v>
      </c>
      <c r="AY467" s="262" t="s">
        <v>181</v>
      </c>
    </row>
    <row r="468" spans="1:65" s="2" customFormat="1" ht="21.75" customHeight="1">
      <c r="A468" s="39"/>
      <c r="B468" s="40"/>
      <c r="C468" s="228" t="s">
        <v>696</v>
      </c>
      <c r="D468" s="228" t="s">
        <v>183</v>
      </c>
      <c r="E468" s="229" t="s">
        <v>697</v>
      </c>
      <c r="F468" s="230" t="s">
        <v>698</v>
      </c>
      <c r="G468" s="231" t="s">
        <v>203</v>
      </c>
      <c r="H468" s="232">
        <v>156.45</v>
      </c>
      <c r="I468" s="233"/>
      <c r="J468" s="234">
        <f>ROUND(I468*H468,2)</f>
        <v>0</v>
      </c>
      <c r="K468" s="230" t="s">
        <v>187</v>
      </c>
      <c r="L468" s="45"/>
      <c r="M468" s="235" t="s">
        <v>1</v>
      </c>
      <c r="N468" s="236" t="s">
        <v>41</v>
      </c>
      <c r="O468" s="92"/>
      <c r="P468" s="237">
        <f>O468*H468</f>
        <v>0</v>
      </c>
      <c r="Q468" s="237">
        <v>0.00013</v>
      </c>
      <c r="R468" s="237">
        <f>Q468*H468</f>
        <v>0.020338499999999995</v>
      </c>
      <c r="S468" s="237">
        <v>0</v>
      </c>
      <c r="T468" s="238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9" t="s">
        <v>188</v>
      </c>
      <c r="AT468" s="239" t="s">
        <v>183</v>
      </c>
      <c r="AU468" s="239" t="s">
        <v>84</v>
      </c>
      <c r="AY468" s="18" t="s">
        <v>181</v>
      </c>
      <c r="BE468" s="240">
        <f>IF(N468="základní",J468,0)</f>
        <v>0</v>
      </c>
      <c r="BF468" s="240">
        <f>IF(N468="snížená",J468,0)</f>
        <v>0</v>
      </c>
      <c r="BG468" s="240">
        <f>IF(N468="zákl. přenesená",J468,0)</f>
        <v>0</v>
      </c>
      <c r="BH468" s="240">
        <f>IF(N468="sníž. přenesená",J468,0)</f>
        <v>0</v>
      </c>
      <c r="BI468" s="240">
        <f>IF(N468="nulová",J468,0)</f>
        <v>0</v>
      </c>
      <c r="BJ468" s="18" t="s">
        <v>80</v>
      </c>
      <c r="BK468" s="240">
        <f>ROUND(I468*H468,2)</f>
        <v>0</v>
      </c>
      <c r="BL468" s="18" t="s">
        <v>188</v>
      </c>
      <c r="BM468" s="239" t="s">
        <v>699</v>
      </c>
    </row>
    <row r="469" spans="1:51" s="13" customFormat="1" ht="12">
      <c r="A469" s="13"/>
      <c r="B469" s="241"/>
      <c r="C469" s="242"/>
      <c r="D469" s="243" t="s">
        <v>190</v>
      </c>
      <c r="E469" s="244" t="s">
        <v>1</v>
      </c>
      <c r="F469" s="245" t="s">
        <v>191</v>
      </c>
      <c r="G469" s="242"/>
      <c r="H469" s="244" t="s">
        <v>1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1" t="s">
        <v>190</v>
      </c>
      <c r="AU469" s="251" t="s">
        <v>84</v>
      </c>
      <c r="AV469" s="13" t="s">
        <v>80</v>
      </c>
      <c r="AW469" s="13" t="s">
        <v>32</v>
      </c>
      <c r="AX469" s="13" t="s">
        <v>76</v>
      </c>
      <c r="AY469" s="251" t="s">
        <v>181</v>
      </c>
    </row>
    <row r="470" spans="1:51" s="14" customFormat="1" ht="12">
      <c r="A470" s="14"/>
      <c r="B470" s="252"/>
      <c r="C470" s="253"/>
      <c r="D470" s="243" t="s">
        <v>190</v>
      </c>
      <c r="E470" s="254" t="s">
        <v>1</v>
      </c>
      <c r="F470" s="255" t="s">
        <v>700</v>
      </c>
      <c r="G470" s="253"/>
      <c r="H470" s="256">
        <v>156.45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2" t="s">
        <v>190</v>
      </c>
      <c r="AU470" s="262" t="s">
        <v>84</v>
      </c>
      <c r="AV470" s="14" t="s">
        <v>84</v>
      </c>
      <c r="AW470" s="14" t="s">
        <v>32</v>
      </c>
      <c r="AX470" s="14" t="s">
        <v>80</v>
      </c>
      <c r="AY470" s="262" t="s">
        <v>181</v>
      </c>
    </row>
    <row r="471" spans="1:65" s="2" customFormat="1" ht="16.5" customHeight="1">
      <c r="A471" s="39"/>
      <c r="B471" s="40"/>
      <c r="C471" s="228" t="s">
        <v>701</v>
      </c>
      <c r="D471" s="228" t="s">
        <v>183</v>
      </c>
      <c r="E471" s="229" t="s">
        <v>702</v>
      </c>
      <c r="F471" s="230" t="s">
        <v>703</v>
      </c>
      <c r="G471" s="231" t="s">
        <v>369</v>
      </c>
      <c r="H471" s="232">
        <v>149</v>
      </c>
      <c r="I471" s="233"/>
      <c r="J471" s="234">
        <f>ROUND(I471*H471,2)</f>
        <v>0</v>
      </c>
      <c r="K471" s="230" t="s">
        <v>1</v>
      </c>
      <c r="L471" s="45"/>
      <c r="M471" s="235" t="s">
        <v>1</v>
      </c>
      <c r="N471" s="236" t="s">
        <v>41</v>
      </c>
      <c r="O471" s="92"/>
      <c r="P471" s="237">
        <f>O471*H471</f>
        <v>0</v>
      </c>
      <c r="Q471" s="237">
        <v>2E-05</v>
      </c>
      <c r="R471" s="237">
        <f>Q471*H471</f>
        <v>0.0029800000000000004</v>
      </c>
      <c r="S471" s="237">
        <v>0</v>
      </c>
      <c r="T471" s="238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9" t="s">
        <v>188</v>
      </c>
      <c r="AT471" s="239" t="s">
        <v>183</v>
      </c>
      <c r="AU471" s="239" t="s">
        <v>84</v>
      </c>
      <c r="AY471" s="18" t="s">
        <v>181</v>
      </c>
      <c r="BE471" s="240">
        <f>IF(N471="základní",J471,0)</f>
        <v>0</v>
      </c>
      <c r="BF471" s="240">
        <f>IF(N471="snížená",J471,0)</f>
        <v>0</v>
      </c>
      <c r="BG471" s="240">
        <f>IF(N471="zákl. přenesená",J471,0)</f>
        <v>0</v>
      </c>
      <c r="BH471" s="240">
        <f>IF(N471="sníž. přenesená",J471,0)</f>
        <v>0</v>
      </c>
      <c r="BI471" s="240">
        <f>IF(N471="nulová",J471,0)</f>
        <v>0</v>
      </c>
      <c r="BJ471" s="18" t="s">
        <v>80</v>
      </c>
      <c r="BK471" s="240">
        <f>ROUND(I471*H471,2)</f>
        <v>0</v>
      </c>
      <c r="BL471" s="18" t="s">
        <v>188</v>
      </c>
      <c r="BM471" s="239" t="s">
        <v>704</v>
      </c>
    </row>
    <row r="472" spans="1:51" s="13" customFormat="1" ht="12">
      <c r="A472" s="13"/>
      <c r="B472" s="241"/>
      <c r="C472" s="242"/>
      <c r="D472" s="243" t="s">
        <v>190</v>
      </c>
      <c r="E472" s="244" t="s">
        <v>1</v>
      </c>
      <c r="F472" s="245" t="s">
        <v>427</v>
      </c>
      <c r="G472" s="242"/>
      <c r="H472" s="244" t="s">
        <v>1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1" t="s">
        <v>190</v>
      </c>
      <c r="AU472" s="251" t="s">
        <v>84</v>
      </c>
      <c r="AV472" s="13" t="s">
        <v>80</v>
      </c>
      <c r="AW472" s="13" t="s">
        <v>32</v>
      </c>
      <c r="AX472" s="13" t="s">
        <v>76</v>
      </c>
      <c r="AY472" s="251" t="s">
        <v>181</v>
      </c>
    </row>
    <row r="473" spans="1:51" s="14" customFormat="1" ht="12">
      <c r="A473" s="14"/>
      <c r="B473" s="252"/>
      <c r="C473" s="253"/>
      <c r="D473" s="243" t="s">
        <v>190</v>
      </c>
      <c r="E473" s="254" t="s">
        <v>1</v>
      </c>
      <c r="F473" s="255" t="s">
        <v>682</v>
      </c>
      <c r="G473" s="253"/>
      <c r="H473" s="256">
        <v>149</v>
      </c>
      <c r="I473" s="257"/>
      <c r="J473" s="253"/>
      <c r="K473" s="253"/>
      <c r="L473" s="258"/>
      <c r="M473" s="259"/>
      <c r="N473" s="260"/>
      <c r="O473" s="260"/>
      <c r="P473" s="260"/>
      <c r="Q473" s="260"/>
      <c r="R473" s="260"/>
      <c r="S473" s="260"/>
      <c r="T473" s="26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2" t="s">
        <v>190</v>
      </c>
      <c r="AU473" s="262" t="s">
        <v>84</v>
      </c>
      <c r="AV473" s="14" t="s">
        <v>84</v>
      </c>
      <c r="AW473" s="14" t="s">
        <v>32</v>
      </c>
      <c r="AX473" s="14" t="s">
        <v>80</v>
      </c>
      <c r="AY473" s="262" t="s">
        <v>181</v>
      </c>
    </row>
    <row r="474" spans="1:65" s="2" customFormat="1" ht="16.5" customHeight="1">
      <c r="A474" s="39"/>
      <c r="B474" s="40"/>
      <c r="C474" s="285" t="s">
        <v>705</v>
      </c>
      <c r="D474" s="285" t="s">
        <v>369</v>
      </c>
      <c r="E474" s="286" t="s">
        <v>706</v>
      </c>
      <c r="F474" s="287" t="s">
        <v>707</v>
      </c>
      <c r="G474" s="288" t="s">
        <v>369</v>
      </c>
      <c r="H474" s="289">
        <v>168.37</v>
      </c>
      <c r="I474" s="290"/>
      <c r="J474" s="291">
        <f>ROUND(I474*H474,2)</f>
        <v>0</v>
      </c>
      <c r="K474" s="287" t="s">
        <v>1</v>
      </c>
      <c r="L474" s="292"/>
      <c r="M474" s="293" t="s">
        <v>1</v>
      </c>
      <c r="N474" s="294" t="s">
        <v>41</v>
      </c>
      <c r="O474" s="92"/>
      <c r="P474" s="237">
        <f>O474*H474</f>
        <v>0</v>
      </c>
      <c r="Q474" s="237">
        <v>0.00024</v>
      </c>
      <c r="R474" s="237">
        <f>Q474*H474</f>
        <v>0.0404088</v>
      </c>
      <c r="S474" s="237">
        <v>0</v>
      </c>
      <c r="T474" s="238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222</v>
      </c>
      <c r="AT474" s="239" t="s">
        <v>369</v>
      </c>
      <c r="AU474" s="239" t="s">
        <v>84</v>
      </c>
      <c r="AY474" s="18" t="s">
        <v>181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80</v>
      </c>
      <c r="BK474" s="240">
        <f>ROUND(I474*H474,2)</f>
        <v>0</v>
      </c>
      <c r="BL474" s="18" t="s">
        <v>188</v>
      </c>
      <c r="BM474" s="239" t="s">
        <v>708</v>
      </c>
    </row>
    <row r="475" spans="1:51" s="13" customFormat="1" ht="12">
      <c r="A475" s="13"/>
      <c r="B475" s="241"/>
      <c r="C475" s="242"/>
      <c r="D475" s="243" t="s">
        <v>190</v>
      </c>
      <c r="E475" s="244" t="s">
        <v>1</v>
      </c>
      <c r="F475" s="245" t="s">
        <v>427</v>
      </c>
      <c r="G475" s="242"/>
      <c r="H475" s="244" t="s">
        <v>1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1" t="s">
        <v>190</v>
      </c>
      <c r="AU475" s="251" t="s">
        <v>84</v>
      </c>
      <c r="AV475" s="13" t="s">
        <v>80</v>
      </c>
      <c r="AW475" s="13" t="s">
        <v>32</v>
      </c>
      <c r="AX475" s="13" t="s">
        <v>76</v>
      </c>
      <c r="AY475" s="251" t="s">
        <v>181</v>
      </c>
    </row>
    <row r="476" spans="1:51" s="14" customFormat="1" ht="12">
      <c r="A476" s="14"/>
      <c r="B476" s="252"/>
      <c r="C476" s="253"/>
      <c r="D476" s="243" t="s">
        <v>190</v>
      </c>
      <c r="E476" s="254" t="s">
        <v>1</v>
      </c>
      <c r="F476" s="255" t="s">
        <v>709</v>
      </c>
      <c r="G476" s="253"/>
      <c r="H476" s="256">
        <v>168.37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2" t="s">
        <v>190</v>
      </c>
      <c r="AU476" s="262" t="s">
        <v>84</v>
      </c>
      <c r="AV476" s="14" t="s">
        <v>84</v>
      </c>
      <c r="AW476" s="14" t="s">
        <v>32</v>
      </c>
      <c r="AX476" s="14" t="s">
        <v>80</v>
      </c>
      <c r="AY476" s="262" t="s">
        <v>181</v>
      </c>
    </row>
    <row r="477" spans="1:63" s="12" customFormat="1" ht="22.8" customHeight="1">
      <c r="A477" s="12"/>
      <c r="B477" s="212"/>
      <c r="C477" s="213"/>
      <c r="D477" s="214" t="s">
        <v>75</v>
      </c>
      <c r="E477" s="226" t="s">
        <v>227</v>
      </c>
      <c r="F477" s="226" t="s">
        <v>710</v>
      </c>
      <c r="G477" s="213"/>
      <c r="H477" s="213"/>
      <c r="I477" s="216"/>
      <c r="J477" s="227">
        <f>BK477</f>
        <v>0</v>
      </c>
      <c r="K477" s="213"/>
      <c r="L477" s="218"/>
      <c r="M477" s="219"/>
      <c r="N477" s="220"/>
      <c r="O477" s="220"/>
      <c r="P477" s="221">
        <f>SUM(P478:P491)</f>
        <v>0</v>
      </c>
      <c r="Q477" s="220"/>
      <c r="R477" s="221">
        <f>SUM(R478:R491)</f>
        <v>0.383498</v>
      </c>
      <c r="S477" s="220"/>
      <c r="T477" s="222">
        <f>SUM(T478:T491)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23" t="s">
        <v>80</v>
      </c>
      <c r="AT477" s="224" t="s">
        <v>75</v>
      </c>
      <c r="AU477" s="224" t="s">
        <v>80</v>
      </c>
      <c r="AY477" s="223" t="s">
        <v>181</v>
      </c>
      <c r="BK477" s="225">
        <f>SUM(BK478:BK491)</f>
        <v>0</v>
      </c>
    </row>
    <row r="478" spans="1:65" s="2" customFormat="1" ht="33" customHeight="1">
      <c r="A478" s="39"/>
      <c r="B478" s="40"/>
      <c r="C478" s="228" t="s">
        <v>711</v>
      </c>
      <c r="D478" s="228" t="s">
        <v>183</v>
      </c>
      <c r="E478" s="229" t="s">
        <v>712</v>
      </c>
      <c r="F478" s="230" t="s">
        <v>713</v>
      </c>
      <c r="G478" s="231" t="s">
        <v>203</v>
      </c>
      <c r="H478" s="232">
        <v>3</v>
      </c>
      <c r="I478" s="233"/>
      <c r="J478" s="234">
        <f>ROUND(I478*H478,2)</f>
        <v>0</v>
      </c>
      <c r="K478" s="230" t="s">
        <v>187</v>
      </c>
      <c r="L478" s="45"/>
      <c r="M478" s="235" t="s">
        <v>1</v>
      </c>
      <c r="N478" s="236" t="s">
        <v>41</v>
      </c>
      <c r="O478" s="92"/>
      <c r="P478" s="237">
        <f>O478*H478</f>
        <v>0</v>
      </c>
      <c r="Q478" s="237">
        <v>0.11519</v>
      </c>
      <c r="R478" s="237">
        <f>Q478*H478</f>
        <v>0.34557</v>
      </c>
      <c r="S478" s="237">
        <v>0</v>
      </c>
      <c r="T478" s="23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9" t="s">
        <v>188</v>
      </c>
      <c r="AT478" s="239" t="s">
        <v>183</v>
      </c>
      <c r="AU478" s="239" t="s">
        <v>84</v>
      </c>
      <c r="AY478" s="18" t="s">
        <v>181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8" t="s">
        <v>80</v>
      </c>
      <c r="BK478" s="240">
        <f>ROUND(I478*H478,2)</f>
        <v>0</v>
      </c>
      <c r="BL478" s="18" t="s">
        <v>188</v>
      </c>
      <c r="BM478" s="239" t="s">
        <v>714</v>
      </c>
    </row>
    <row r="479" spans="1:51" s="13" customFormat="1" ht="12">
      <c r="A479" s="13"/>
      <c r="B479" s="241"/>
      <c r="C479" s="242"/>
      <c r="D479" s="243" t="s">
        <v>190</v>
      </c>
      <c r="E479" s="244" t="s">
        <v>1</v>
      </c>
      <c r="F479" s="245" t="s">
        <v>191</v>
      </c>
      <c r="G479" s="242"/>
      <c r="H479" s="244" t="s">
        <v>1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1" t="s">
        <v>190</v>
      </c>
      <c r="AU479" s="251" t="s">
        <v>84</v>
      </c>
      <c r="AV479" s="13" t="s">
        <v>80</v>
      </c>
      <c r="AW479" s="13" t="s">
        <v>32</v>
      </c>
      <c r="AX479" s="13" t="s">
        <v>76</v>
      </c>
      <c r="AY479" s="251" t="s">
        <v>181</v>
      </c>
    </row>
    <row r="480" spans="1:51" s="14" customFormat="1" ht="12">
      <c r="A480" s="14"/>
      <c r="B480" s="252"/>
      <c r="C480" s="253"/>
      <c r="D480" s="243" t="s">
        <v>190</v>
      </c>
      <c r="E480" s="254" t="s">
        <v>1</v>
      </c>
      <c r="F480" s="255" t="s">
        <v>205</v>
      </c>
      <c r="G480" s="253"/>
      <c r="H480" s="256">
        <v>3</v>
      </c>
      <c r="I480" s="257"/>
      <c r="J480" s="253"/>
      <c r="K480" s="253"/>
      <c r="L480" s="258"/>
      <c r="M480" s="259"/>
      <c r="N480" s="260"/>
      <c r="O480" s="260"/>
      <c r="P480" s="260"/>
      <c r="Q480" s="260"/>
      <c r="R480" s="260"/>
      <c r="S480" s="260"/>
      <c r="T480" s="26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2" t="s">
        <v>190</v>
      </c>
      <c r="AU480" s="262" t="s">
        <v>84</v>
      </c>
      <c r="AV480" s="14" t="s">
        <v>84</v>
      </c>
      <c r="AW480" s="14" t="s">
        <v>32</v>
      </c>
      <c r="AX480" s="14" t="s">
        <v>80</v>
      </c>
      <c r="AY480" s="262" t="s">
        <v>181</v>
      </c>
    </row>
    <row r="481" spans="1:65" s="2" customFormat="1" ht="24.15" customHeight="1">
      <c r="A481" s="39"/>
      <c r="B481" s="40"/>
      <c r="C481" s="228" t="s">
        <v>715</v>
      </c>
      <c r="D481" s="228" t="s">
        <v>183</v>
      </c>
      <c r="E481" s="229" t="s">
        <v>716</v>
      </c>
      <c r="F481" s="230" t="s">
        <v>717</v>
      </c>
      <c r="G481" s="231" t="s">
        <v>203</v>
      </c>
      <c r="H481" s="232">
        <v>344.8</v>
      </c>
      <c r="I481" s="233"/>
      <c r="J481" s="234">
        <f>ROUND(I481*H481,2)</f>
        <v>0</v>
      </c>
      <c r="K481" s="230" t="s">
        <v>187</v>
      </c>
      <c r="L481" s="45"/>
      <c r="M481" s="235" t="s">
        <v>1</v>
      </c>
      <c r="N481" s="236" t="s">
        <v>41</v>
      </c>
      <c r="O481" s="92"/>
      <c r="P481" s="237">
        <f>O481*H481</f>
        <v>0</v>
      </c>
      <c r="Q481" s="237">
        <v>0</v>
      </c>
      <c r="R481" s="237">
        <f>Q481*H481</f>
        <v>0</v>
      </c>
      <c r="S481" s="237">
        <v>0</v>
      </c>
      <c r="T481" s="238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9" t="s">
        <v>188</v>
      </c>
      <c r="AT481" s="239" t="s">
        <v>183</v>
      </c>
      <c r="AU481" s="239" t="s">
        <v>84</v>
      </c>
      <c r="AY481" s="18" t="s">
        <v>181</v>
      </c>
      <c r="BE481" s="240">
        <f>IF(N481="základní",J481,0)</f>
        <v>0</v>
      </c>
      <c r="BF481" s="240">
        <f>IF(N481="snížená",J481,0)</f>
        <v>0</v>
      </c>
      <c r="BG481" s="240">
        <f>IF(N481="zákl. přenesená",J481,0)</f>
        <v>0</v>
      </c>
      <c r="BH481" s="240">
        <f>IF(N481="sníž. přenesená",J481,0)</f>
        <v>0</v>
      </c>
      <c r="BI481" s="240">
        <f>IF(N481="nulová",J481,0)</f>
        <v>0</v>
      </c>
      <c r="BJ481" s="18" t="s">
        <v>80</v>
      </c>
      <c r="BK481" s="240">
        <f>ROUND(I481*H481,2)</f>
        <v>0</v>
      </c>
      <c r="BL481" s="18" t="s">
        <v>188</v>
      </c>
      <c r="BM481" s="239" t="s">
        <v>718</v>
      </c>
    </row>
    <row r="482" spans="1:51" s="13" customFormat="1" ht="12">
      <c r="A482" s="13"/>
      <c r="B482" s="241"/>
      <c r="C482" s="242"/>
      <c r="D482" s="243" t="s">
        <v>190</v>
      </c>
      <c r="E482" s="244" t="s">
        <v>1</v>
      </c>
      <c r="F482" s="245" t="s">
        <v>427</v>
      </c>
      <c r="G482" s="242"/>
      <c r="H482" s="244" t="s">
        <v>1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1" t="s">
        <v>190</v>
      </c>
      <c r="AU482" s="251" t="s">
        <v>84</v>
      </c>
      <c r="AV482" s="13" t="s">
        <v>80</v>
      </c>
      <c r="AW482" s="13" t="s">
        <v>32</v>
      </c>
      <c r="AX482" s="13" t="s">
        <v>76</v>
      </c>
      <c r="AY482" s="251" t="s">
        <v>181</v>
      </c>
    </row>
    <row r="483" spans="1:51" s="14" customFormat="1" ht="12">
      <c r="A483" s="14"/>
      <c r="B483" s="252"/>
      <c r="C483" s="253"/>
      <c r="D483" s="243" t="s">
        <v>190</v>
      </c>
      <c r="E483" s="254" t="s">
        <v>129</v>
      </c>
      <c r="F483" s="255" t="s">
        <v>719</v>
      </c>
      <c r="G483" s="253"/>
      <c r="H483" s="256">
        <v>344.8</v>
      </c>
      <c r="I483" s="257"/>
      <c r="J483" s="253"/>
      <c r="K483" s="253"/>
      <c r="L483" s="258"/>
      <c r="M483" s="259"/>
      <c r="N483" s="260"/>
      <c r="O483" s="260"/>
      <c r="P483" s="260"/>
      <c r="Q483" s="260"/>
      <c r="R483" s="260"/>
      <c r="S483" s="260"/>
      <c r="T483" s="26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2" t="s">
        <v>190</v>
      </c>
      <c r="AU483" s="262" t="s">
        <v>84</v>
      </c>
      <c r="AV483" s="14" t="s">
        <v>84</v>
      </c>
      <c r="AW483" s="14" t="s">
        <v>32</v>
      </c>
      <c r="AX483" s="14" t="s">
        <v>80</v>
      </c>
      <c r="AY483" s="262" t="s">
        <v>181</v>
      </c>
    </row>
    <row r="484" spans="1:65" s="2" customFormat="1" ht="24.15" customHeight="1">
      <c r="A484" s="39"/>
      <c r="B484" s="40"/>
      <c r="C484" s="228" t="s">
        <v>720</v>
      </c>
      <c r="D484" s="228" t="s">
        <v>183</v>
      </c>
      <c r="E484" s="229" t="s">
        <v>721</v>
      </c>
      <c r="F484" s="230" t="s">
        <v>722</v>
      </c>
      <c r="G484" s="231" t="s">
        <v>203</v>
      </c>
      <c r="H484" s="232">
        <v>344.8</v>
      </c>
      <c r="I484" s="233"/>
      <c r="J484" s="234">
        <f>ROUND(I484*H484,2)</f>
        <v>0</v>
      </c>
      <c r="K484" s="230" t="s">
        <v>187</v>
      </c>
      <c r="L484" s="45"/>
      <c r="M484" s="235" t="s">
        <v>1</v>
      </c>
      <c r="N484" s="236" t="s">
        <v>41</v>
      </c>
      <c r="O484" s="92"/>
      <c r="P484" s="237">
        <f>O484*H484</f>
        <v>0</v>
      </c>
      <c r="Q484" s="237">
        <v>0.00011</v>
      </c>
      <c r="R484" s="237">
        <f>Q484*H484</f>
        <v>0.037928</v>
      </c>
      <c r="S484" s="237">
        <v>0</v>
      </c>
      <c r="T484" s="238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9" t="s">
        <v>188</v>
      </c>
      <c r="AT484" s="239" t="s">
        <v>183</v>
      </c>
      <c r="AU484" s="239" t="s">
        <v>84</v>
      </c>
      <c r="AY484" s="18" t="s">
        <v>181</v>
      </c>
      <c r="BE484" s="240">
        <f>IF(N484="základní",J484,0)</f>
        <v>0</v>
      </c>
      <c r="BF484" s="240">
        <f>IF(N484="snížená",J484,0)</f>
        <v>0</v>
      </c>
      <c r="BG484" s="240">
        <f>IF(N484="zákl. přenesená",J484,0)</f>
        <v>0</v>
      </c>
      <c r="BH484" s="240">
        <f>IF(N484="sníž. přenesená",J484,0)</f>
        <v>0</v>
      </c>
      <c r="BI484" s="240">
        <f>IF(N484="nulová",J484,0)</f>
        <v>0</v>
      </c>
      <c r="BJ484" s="18" t="s">
        <v>80</v>
      </c>
      <c r="BK484" s="240">
        <f>ROUND(I484*H484,2)</f>
        <v>0</v>
      </c>
      <c r="BL484" s="18" t="s">
        <v>188</v>
      </c>
      <c r="BM484" s="239" t="s">
        <v>723</v>
      </c>
    </row>
    <row r="485" spans="1:51" s="14" customFormat="1" ht="12">
      <c r="A485" s="14"/>
      <c r="B485" s="252"/>
      <c r="C485" s="253"/>
      <c r="D485" s="243" t="s">
        <v>190</v>
      </c>
      <c r="E485" s="254" t="s">
        <v>1</v>
      </c>
      <c r="F485" s="255" t="s">
        <v>129</v>
      </c>
      <c r="G485" s="253"/>
      <c r="H485" s="256">
        <v>344.8</v>
      </c>
      <c r="I485" s="257"/>
      <c r="J485" s="253"/>
      <c r="K485" s="253"/>
      <c r="L485" s="258"/>
      <c r="M485" s="259"/>
      <c r="N485" s="260"/>
      <c r="O485" s="260"/>
      <c r="P485" s="260"/>
      <c r="Q485" s="260"/>
      <c r="R485" s="260"/>
      <c r="S485" s="260"/>
      <c r="T485" s="26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2" t="s">
        <v>190</v>
      </c>
      <c r="AU485" s="262" t="s">
        <v>84</v>
      </c>
      <c r="AV485" s="14" t="s">
        <v>84</v>
      </c>
      <c r="AW485" s="14" t="s">
        <v>32</v>
      </c>
      <c r="AX485" s="14" t="s">
        <v>80</v>
      </c>
      <c r="AY485" s="262" t="s">
        <v>181</v>
      </c>
    </row>
    <row r="486" spans="1:65" s="2" customFormat="1" ht="16.5" customHeight="1">
      <c r="A486" s="39"/>
      <c r="B486" s="40"/>
      <c r="C486" s="228" t="s">
        <v>724</v>
      </c>
      <c r="D486" s="228" t="s">
        <v>183</v>
      </c>
      <c r="E486" s="229" t="s">
        <v>725</v>
      </c>
      <c r="F486" s="230" t="s">
        <v>726</v>
      </c>
      <c r="G486" s="231" t="s">
        <v>203</v>
      </c>
      <c r="H486" s="232">
        <v>340.26</v>
      </c>
      <c r="I486" s="233"/>
      <c r="J486" s="234">
        <f>ROUND(I486*H486,2)</f>
        <v>0</v>
      </c>
      <c r="K486" s="230" t="s">
        <v>187</v>
      </c>
      <c r="L486" s="45"/>
      <c r="M486" s="235" t="s">
        <v>1</v>
      </c>
      <c r="N486" s="236" t="s">
        <v>41</v>
      </c>
      <c r="O486" s="92"/>
      <c r="P486" s="237">
        <f>O486*H486</f>
        <v>0</v>
      </c>
      <c r="Q486" s="237">
        <v>0</v>
      </c>
      <c r="R486" s="237">
        <f>Q486*H486</f>
        <v>0</v>
      </c>
      <c r="S486" s="237">
        <v>0</v>
      </c>
      <c r="T486" s="23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9" t="s">
        <v>188</v>
      </c>
      <c r="AT486" s="239" t="s">
        <v>183</v>
      </c>
      <c r="AU486" s="239" t="s">
        <v>84</v>
      </c>
      <c r="AY486" s="18" t="s">
        <v>181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8" t="s">
        <v>80</v>
      </c>
      <c r="BK486" s="240">
        <f>ROUND(I486*H486,2)</f>
        <v>0</v>
      </c>
      <c r="BL486" s="18" t="s">
        <v>188</v>
      </c>
      <c r="BM486" s="239" t="s">
        <v>727</v>
      </c>
    </row>
    <row r="487" spans="1:51" s="13" customFormat="1" ht="12">
      <c r="A487" s="13"/>
      <c r="B487" s="241"/>
      <c r="C487" s="242"/>
      <c r="D487" s="243" t="s">
        <v>190</v>
      </c>
      <c r="E487" s="244" t="s">
        <v>1</v>
      </c>
      <c r="F487" s="245" t="s">
        <v>199</v>
      </c>
      <c r="G487" s="242"/>
      <c r="H487" s="244" t="s">
        <v>1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1" t="s">
        <v>190</v>
      </c>
      <c r="AU487" s="251" t="s">
        <v>84</v>
      </c>
      <c r="AV487" s="13" t="s">
        <v>80</v>
      </c>
      <c r="AW487" s="13" t="s">
        <v>32</v>
      </c>
      <c r="AX487" s="13" t="s">
        <v>76</v>
      </c>
      <c r="AY487" s="251" t="s">
        <v>181</v>
      </c>
    </row>
    <row r="488" spans="1:51" s="14" customFormat="1" ht="12">
      <c r="A488" s="14"/>
      <c r="B488" s="252"/>
      <c r="C488" s="253"/>
      <c r="D488" s="243" t="s">
        <v>190</v>
      </c>
      <c r="E488" s="254" t="s">
        <v>1</v>
      </c>
      <c r="F488" s="255" t="s">
        <v>728</v>
      </c>
      <c r="G488" s="253"/>
      <c r="H488" s="256">
        <v>340.26</v>
      </c>
      <c r="I488" s="257"/>
      <c r="J488" s="253"/>
      <c r="K488" s="253"/>
      <c r="L488" s="258"/>
      <c r="M488" s="259"/>
      <c r="N488" s="260"/>
      <c r="O488" s="260"/>
      <c r="P488" s="260"/>
      <c r="Q488" s="260"/>
      <c r="R488" s="260"/>
      <c r="S488" s="260"/>
      <c r="T488" s="26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2" t="s">
        <v>190</v>
      </c>
      <c r="AU488" s="262" t="s">
        <v>84</v>
      </c>
      <c r="AV488" s="14" t="s">
        <v>84</v>
      </c>
      <c r="AW488" s="14" t="s">
        <v>32</v>
      </c>
      <c r="AX488" s="14" t="s">
        <v>80</v>
      </c>
      <c r="AY488" s="262" t="s">
        <v>181</v>
      </c>
    </row>
    <row r="489" spans="1:65" s="2" customFormat="1" ht="21.75" customHeight="1">
      <c r="A489" s="39"/>
      <c r="B489" s="40"/>
      <c r="C489" s="228" t="s">
        <v>729</v>
      </c>
      <c r="D489" s="228" t="s">
        <v>183</v>
      </c>
      <c r="E489" s="229" t="s">
        <v>730</v>
      </c>
      <c r="F489" s="230" t="s">
        <v>731</v>
      </c>
      <c r="G489" s="231" t="s">
        <v>203</v>
      </c>
      <c r="H489" s="232">
        <v>3</v>
      </c>
      <c r="I489" s="233"/>
      <c r="J489" s="234">
        <f>ROUND(I489*H489,2)</f>
        <v>0</v>
      </c>
      <c r="K489" s="230" t="s">
        <v>187</v>
      </c>
      <c r="L489" s="45"/>
      <c r="M489" s="235" t="s">
        <v>1</v>
      </c>
      <c r="N489" s="236" t="s">
        <v>41</v>
      </c>
      <c r="O489" s="92"/>
      <c r="P489" s="237">
        <f>O489*H489</f>
        <v>0</v>
      </c>
      <c r="Q489" s="237">
        <v>0</v>
      </c>
      <c r="R489" s="237">
        <f>Q489*H489</f>
        <v>0</v>
      </c>
      <c r="S489" s="237">
        <v>0</v>
      </c>
      <c r="T489" s="23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9" t="s">
        <v>188</v>
      </c>
      <c r="AT489" s="239" t="s">
        <v>183</v>
      </c>
      <c r="AU489" s="239" t="s">
        <v>84</v>
      </c>
      <c r="AY489" s="18" t="s">
        <v>181</v>
      </c>
      <c r="BE489" s="240">
        <f>IF(N489="základní",J489,0)</f>
        <v>0</v>
      </c>
      <c r="BF489" s="240">
        <f>IF(N489="snížená",J489,0)</f>
        <v>0</v>
      </c>
      <c r="BG489" s="240">
        <f>IF(N489="zákl. přenesená",J489,0)</f>
        <v>0</v>
      </c>
      <c r="BH489" s="240">
        <f>IF(N489="sníž. přenesená",J489,0)</f>
        <v>0</v>
      </c>
      <c r="BI489" s="240">
        <f>IF(N489="nulová",J489,0)</f>
        <v>0</v>
      </c>
      <c r="BJ489" s="18" t="s">
        <v>80</v>
      </c>
      <c r="BK489" s="240">
        <f>ROUND(I489*H489,2)</f>
        <v>0</v>
      </c>
      <c r="BL489" s="18" t="s">
        <v>188</v>
      </c>
      <c r="BM489" s="239" t="s">
        <v>732</v>
      </c>
    </row>
    <row r="490" spans="1:51" s="13" customFormat="1" ht="12">
      <c r="A490" s="13"/>
      <c r="B490" s="241"/>
      <c r="C490" s="242"/>
      <c r="D490" s="243" t="s">
        <v>190</v>
      </c>
      <c r="E490" s="244" t="s">
        <v>1</v>
      </c>
      <c r="F490" s="245" t="s">
        <v>191</v>
      </c>
      <c r="G490" s="242"/>
      <c r="H490" s="244" t="s">
        <v>1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1" t="s">
        <v>190</v>
      </c>
      <c r="AU490" s="251" t="s">
        <v>84</v>
      </c>
      <c r="AV490" s="13" t="s">
        <v>80</v>
      </c>
      <c r="AW490" s="13" t="s">
        <v>32</v>
      </c>
      <c r="AX490" s="13" t="s">
        <v>76</v>
      </c>
      <c r="AY490" s="251" t="s">
        <v>181</v>
      </c>
    </row>
    <row r="491" spans="1:51" s="14" customFormat="1" ht="12">
      <c r="A491" s="14"/>
      <c r="B491" s="252"/>
      <c r="C491" s="253"/>
      <c r="D491" s="243" t="s">
        <v>190</v>
      </c>
      <c r="E491" s="254" t="s">
        <v>1</v>
      </c>
      <c r="F491" s="255" t="s">
        <v>205</v>
      </c>
      <c r="G491" s="253"/>
      <c r="H491" s="256">
        <v>3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2" t="s">
        <v>190</v>
      </c>
      <c r="AU491" s="262" t="s">
        <v>84</v>
      </c>
      <c r="AV491" s="14" t="s">
        <v>84</v>
      </c>
      <c r="AW491" s="14" t="s">
        <v>32</v>
      </c>
      <c r="AX491" s="14" t="s">
        <v>80</v>
      </c>
      <c r="AY491" s="262" t="s">
        <v>181</v>
      </c>
    </row>
    <row r="492" spans="1:63" s="12" customFormat="1" ht="22.8" customHeight="1">
      <c r="A492" s="12"/>
      <c r="B492" s="212"/>
      <c r="C492" s="213"/>
      <c r="D492" s="214" t="s">
        <v>75</v>
      </c>
      <c r="E492" s="226" t="s">
        <v>678</v>
      </c>
      <c r="F492" s="226" t="s">
        <v>733</v>
      </c>
      <c r="G492" s="213"/>
      <c r="H492" s="213"/>
      <c r="I492" s="216"/>
      <c r="J492" s="227">
        <f>BK492</f>
        <v>0</v>
      </c>
      <c r="K492" s="213"/>
      <c r="L492" s="218"/>
      <c r="M492" s="219"/>
      <c r="N492" s="220"/>
      <c r="O492" s="220"/>
      <c r="P492" s="221">
        <f>SUM(P493:P494)</f>
        <v>0</v>
      </c>
      <c r="Q492" s="220"/>
      <c r="R492" s="221">
        <f>SUM(R493:R494)</f>
        <v>0</v>
      </c>
      <c r="S492" s="220"/>
      <c r="T492" s="222">
        <f>SUM(T493:T494)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23" t="s">
        <v>80</v>
      </c>
      <c r="AT492" s="224" t="s">
        <v>75</v>
      </c>
      <c r="AU492" s="224" t="s">
        <v>80</v>
      </c>
      <c r="AY492" s="223" t="s">
        <v>181</v>
      </c>
      <c r="BK492" s="225">
        <f>SUM(BK493:BK494)</f>
        <v>0</v>
      </c>
    </row>
    <row r="493" spans="1:65" s="2" customFormat="1" ht="24.15" customHeight="1">
      <c r="A493" s="39"/>
      <c r="B493" s="40"/>
      <c r="C493" s="228" t="s">
        <v>734</v>
      </c>
      <c r="D493" s="228" t="s">
        <v>183</v>
      </c>
      <c r="E493" s="229" t="s">
        <v>735</v>
      </c>
      <c r="F493" s="230" t="s">
        <v>736</v>
      </c>
      <c r="G493" s="231" t="s">
        <v>352</v>
      </c>
      <c r="H493" s="232">
        <v>4.217</v>
      </c>
      <c r="I493" s="233"/>
      <c r="J493" s="234">
        <f>ROUND(I493*H493,2)</f>
        <v>0</v>
      </c>
      <c r="K493" s="230" t="s">
        <v>187</v>
      </c>
      <c r="L493" s="45"/>
      <c r="M493" s="235" t="s">
        <v>1</v>
      </c>
      <c r="N493" s="236" t="s">
        <v>41</v>
      </c>
      <c r="O493" s="92"/>
      <c r="P493" s="237">
        <f>O493*H493</f>
        <v>0</v>
      </c>
      <c r="Q493" s="237">
        <v>0</v>
      </c>
      <c r="R493" s="237">
        <f>Q493*H493</f>
        <v>0</v>
      </c>
      <c r="S493" s="237">
        <v>0</v>
      </c>
      <c r="T493" s="23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9" t="s">
        <v>188</v>
      </c>
      <c r="AT493" s="239" t="s">
        <v>183</v>
      </c>
      <c r="AU493" s="239" t="s">
        <v>84</v>
      </c>
      <c r="AY493" s="18" t="s">
        <v>181</v>
      </c>
      <c r="BE493" s="240">
        <f>IF(N493="základní",J493,0)</f>
        <v>0</v>
      </c>
      <c r="BF493" s="240">
        <f>IF(N493="snížená",J493,0)</f>
        <v>0</v>
      </c>
      <c r="BG493" s="240">
        <f>IF(N493="zákl. přenesená",J493,0)</f>
        <v>0</v>
      </c>
      <c r="BH493" s="240">
        <f>IF(N493="sníž. přenesená",J493,0)</f>
        <v>0</v>
      </c>
      <c r="BI493" s="240">
        <f>IF(N493="nulová",J493,0)</f>
        <v>0</v>
      </c>
      <c r="BJ493" s="18" t="s">
        <v>80</v>
      </c>
      <c r="BK493" s="240">
        <f>ROUND(I493*H493,2)</f>
        <v>0</v>
      </c>
      <c r="BL493" s="18" t="s">
        <v>188</v>
      </c>
      <c r="BM493" s="239" t="s">
        <v>737</v>
      </c>
    </row>
    <row r="494" spans="1:51" s="14" customFormat="1" ht="12">
      <c r="A494" s="14"/>
      <c r="B494" s="252"/>
      <c r="C494" s="253"/>
      <c r="D494" s="243" t="s">
        <v>190</v>
      </c>
      <c r="E494" s="254" t="s">
        <v>1</v>
      </c>
      <c r="F494" s="255" t="s">
        <v>738</v>
      </c>
      <c r="G494" s="253"/>
      <c r="H494" s="256">
        <v>4.217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2" t="s">
        <v>190</v>
      </c>
      <c r="AU494" s="262" t="s">
        <v>84</v>
      </c>
      <c r="AV494" s="14" t="s">
        <v>84</v>
      </c>
      <c r="AW494" s="14" t="s">
        <v>32</v>
      </c>
      <c r="AX494" s="14" t="s">
        <v>80</v>
      </c>
      <c r="AY494" s="262" t="s">
        <v>181</v>
      </c>
    </row>
    <row r="495" spans="1:63" s="12" customFormat="1" ht="22.8" customHeight="1">
      <c r="A495" s="12"/>
      <c r="B495" s="212"/>
      <c r="C495" s="213"/>
      <c r="D495" s="214" t="s">
        <v>75</v>
      </c>
      <c r="E495" s="226" t="s">
        <v>739</v>
      </c>
      <c r="F495" s="226" t="s">
        <v>740</v>
      </c>
      <c r="G495" s="213"/>
      <c r="H495" s="213"/>
      <c r="I495" s="216"/>
      <c r="J495" s="227">
        <f>BK495</f>
        <v>0</v>
      </c>
      <c r="K495" s="213"/>
      <c r="L495" s="218"/>
      <c r="M495" s="219"/>
      <c r="N495" s="220"/>
      <c r="O495" s="220"/>
      <c r="P495" s="221">
        <f>SUM(P496:P508)</f>
        <v>0</v>
      </c>
      <c r="Q495" s="220"/>
      <c r="R495" s="221">
        <f>SUM(R496:R508)</f>
        <v>0</v>
      </c>
      <c r="S495" s="220"/>
      <c r="T495" s="222">
        <f>SUM(T496:T508)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23" t="s">
        <v>80</v>
      </c>
      <c r="AT495" s="224" t="s">
        <v>75</v>
      </c>
      <c r="AU495" s="224" t="s">
        <v>80</v>
      </c>
      <c r="AY495" s="223" t="s">
        <v>181</v>
      </c>
      <c r="BK495" s="225">
        <f>SUM(BK496:BK508)</f>
        <v>0</v>
      </c>
    </row>
    <row r="496" spans="1:65" s="2" customFormat="1" ht="21.75" customHeight="1">
      <c r="A496" s="39"/>
      <c r="B496" s="40"/>
      <c r="C496" s="228" t="s">
        <v>741</v>
      </c>
      <c r="D496" s="228" t="s">
        <v>183</v>
      </c>
      <c r="E496" s="229" t="s">
        <v>742</v>
      </c>
      <c r="F496" s="230" t="s">
        <v>743</v>
      </c>
      <c r="G496" s="231" t="s">
        <v>352</v>
      </c>
      <c r="H496" s="232">
        <v>119.08</v>
      </c>
      <c r="I496" s="233"/>
      <c r="J496" s="234">
        <f>ROUND(I496*H496,2)</f>
        <v>0</v>
      </c>
      <c r="K496" s="230" t="s">
        <v>187</v>
      </c>
      <c r="L496" s="45"/>
      <c r="M496" s="235" t="s">
        <v>1</v>
      </c>
      <c r="N496" s="236" t="s">
        <v>41</v>
      </c>
      <c r="O496" s="92"/>
      <c r="P496" s="237">
        <f>O496*H496</f>
        <v>0</v>
      </c>
      <c r="Q496" s="237">
        <v>0</v>
      </c>
      <c r="R496" s="237">
        <f>Q496*H496</f>
        <v>0</v>
      </c>
      <c r="S496" s="237">
        <v>0</v>
      </c>
      <c r="T496" s="238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9" t="s">
        <v>188</v>
      </c>
      <c r="AT496" s="239" t="s">
        <v>183</v>
      </c>
      <c r="AU496" s="239" t="s">
        <v>84</v>
      </c>
      <c r="AY496" s="18" t="s">
        <v>181</v>
      </c>
      <c r="BE496" s="240">
        <f>IF(N496="základní",J496,0)</f>
        <v>0</v>
      </c>
      <c r="BF496" s="240">
        <f>IF(N496="snížená",J496,0)</f>
        <v>0</v>
      </c>
      <c r="BG496" s="240">
        <f>IF(N496="zákl. přenesená",J496,0)</f>
        <v>0</v>
      </c>
      <c r="BH496" s="240">
        <f>IF(N496="sníž. přenesená",J496,0)</f>
        <v>0</v>
      </c>
      <c r="BI496" s="240">
        <f>IF(N496="nulová",J496,0)</f>
        <v>0</v>
      </c>
      <c r="BJ496" s="18" t="s">
        <v>80</v>
      </c>
      <c r="BK496" s="240">
        <f>ROUND(I496*H496,2)</f>
        <v>0</v>
      </c>
      <c r="BL496" s="18" t="s">
        <v>188</v>
      </c>
      <c r="BM496" s="239" t="s">
        <v>744</v>
      </c>
    </row>
    <row r="497" spans="1:51" s="14" customFormat="1" ht="12">
      <c r="A497" s="14"/>
      <c r="B497" s="252"/>
      <c r="C497" s="253"/>
      <c r="D497" s="243" t="s">
        <v>190</v>
      </c>
      <c r="E497" s="254" t="s">
        <v>112</v>
      </c>
      <c r="F497" s="255" t="s">
        <v>745</v>
      </c>
      <c r="G497" s="253"/>
      <c r="H497" s="256">
        <v>119.08</v>
      </c>
      <c r="I497" s="257"/>
      <c r="J497" s="253"/>
      <c r="K497" s="253"/>
      <c r="L497" s="258"/>
      <c r="M497" s="259"/>
      <c r="N497" s="260"/>
      <c r="O497" s="260"/>
      <c r="P497" s="260"/>
      <c r="Q497" s="260"/>
      <c r="R497" s="260"/>
      <c r="S497" s="260"/>
      <c r="T497" s="26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2" t="s">
        <v>190</v>
      </c>
      <c r="AU497" s="262" t="s">
        <v>84</v>
      </c>
      <c r="AV497" s="14" t="s">
        <v>84</v>
      </c>
      <c r="AW497" s="14" t="s">
        <v>32</v>
      </c>
      <c r="AX497" s="14" t="s">
        <v>80</v>
      </c>
      <c r="AY497" s="262" t="s">
        <v>181</v>
      </c>
    </row>
    <row r="498" spans="1:65" s="2" customFormat="1" ht="24.15" customHeight="1">
      <c r="A498" s="39"/>
      <c r="B498" s="40"/>
      <c r="C498" s="228" t="s">
        <v>746</v>
      </c>
      <c r="D498" s="228" t="s">
        <v>183</v>
      </c>
      <c r="E498" s="229" t="s">
        <v>747</v>
      </c>
      <c r="F498" s="230" t="s">
        <v>748</v>
      </c>
      <c r="G498" s="231" t="s">
        <v>352</v>
      </c>
      <c r="H498" s="232">
        <v>1548.04</v>
      </c>
      <c r="I498" s="233"/>
      <c r="J498" s="234">
        <f>ROUND(I498*H498,2)</f>
        <v>0</v>
      </c>
      <c r="K498" s="230" t="s">
        <v>187</v>
      </c>
      <c r="L498" s="45"/>
      <c r="M498" s="235" t="s">
        <v>1</v>
      </c>
      <c r="N498" s="236" t="s">
        <v>41</v>
      </c>
      <c r="O498" s="92"/>
      <c r="P498" s="237">
        <f>O498*H498</f>
        <v>0</v>
      </c>
      <c r="Q498" s="237">
        <v>0</v>
      </c>
      <c r="R498" s="237">
        <f>Q498*H498</f>
        <v>0</v>
      </c>
      <c r="S498" s="237">
        <v>0</v>
      </c>
      <c r="T498" s="23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9" t="s">
        <v>188</v>
      </c>
      <c r="AT498" s="239" t="s">
        <v>183</v>
      </c>
      <c r="AU498" s="239" t="s">
        <v>84</v>
      </c>
      <c r="AY498" s="18" t="s">
        <v>181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8" t="s">
        <v>80</v>
      </c>
      <c r="BK498" s="240">
        <f>ROUND(I498*H498,2)</f>
        <v>0</v>
      </c>
      <c r="BL498" s="18" t="s">
        <v>188</v>
      </c>
      <c r="BM498" s="239" t="s">
        <v>749</v>
      </c>
    </row>
    <row r="499" spans="1:51" s="13" customFormat="1" ht="12">
      <c r="A499" s="13"/>
      <c r="B499" s="241"/>
      <c r="C499" s="242"/>
      <c r="D499" s="243" t="s">
        <v>190</v>
      </c>
      <c r="E499" s="244" t="s">
        <v>1</v>
      </c>
      <c r="F499" s="245" t="s">
        <v>750</v>
      </c>
      <c r="G499" s="242"/>
      <c r="H499" s="244" t="s">
        <v>1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1" t="s">
        <v>190</v>
      </c>
      <c r="AU499" s="251" t="s">
        <v>84</v>
      </c>
      <c r="AV499" s="13" t="s">
        <v>80</v>
      </c>
      <c r="AW499" s="13" t="s">
        <v>32</v>
      </c>
      <c r="AX499" s="13" t="s">
        <v>76</v>
      </c>
      <c r="AY499" s="251" t="s">
        <v>181</v>
      </c>
    </row>
    <row r="500" spans="1:51" s="14" customFormat="1" ht="12">
      <c r="A500" s="14"/>
      <c r="B500" s="252"/>
      <c r="C500" s="253"/>
      <c r="D500" s="243" t="s">
        <v>190</v>
      </c>
      <c r="E500" s="254" t="s">
        <v>1</v>
      </c>
      <c r="F500" s="255" t="s">
        <v>751</v>
      </c>
      <c r="G500" s="253"/>
      <c r="H500" s="256">
        <v>1548.04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2" t="s">
        <v>190</v>
      </c>
      <c r="AU500" s="262" t="s">
        <v>84</v>
      </c>
      <c r="AV500" s="14" t="s">
        <v>84</v>
      </c>
      <c r="AW500" s="14" t="s">
        <v>32</v>
      </c>
      <c r="AX500" s="14" t="s">
        <v>80</v>
      </c>
      <c r="AY500" s="262" t="s">
        <v>181</v>
      </c>
    </row>
    <row r="501" spans="1:65" s="2" customFormat="1" ht="24.15" customHeight="1">
      <c r="A501" s="39"/>
      <c r="B501" s="40"/>
      <c r="C501" s="228" t="s">
        <v>752</v>
      </c>
      <c r="D501" s="228" t="s">
        <v>183</v>
      </c>
      <c r="E501" s="229" t="s">
        <v>753</v>
      </c>
      <c r="F501" s="230" t="s">
        <v>754</v>
      </c>
      <c r="G501" s="231" t="s">
        <v>352</v>
      </c>
      <c r="H501" s="232">
        <v>119.08</v>
      </c>
      <c r="I501" s="233"/>
      <c r="J501" s="234">
        <f>ROUND(I501*H501,2)</f>
        <v>0</v>
      </c>
      <c r="K501" s="230" t="s">
        <v>187</v>
      </c>
      <c r="L501" s="45"/>
      <c r="M501" s="235" t="s">
        <v>1</v>
      </c>
      <c r="N501" s="236" t="s">
        <v>41</v>
      </c>
      <c r="O501" s="92"/>
      <c r="P501" s="237">
        <f>O501*H501</f>
        <v>0</v>
      </c>
      <c r="Q501" s="237">
        <v>0</v>
      </c>
      <c r="R501" s="237">
        <f>Q501*H501</f>
        <v>0</v>
      </c>
      <c r="S501" s="237">
        <v>0</v>
      </c>
      <c r="T501" s="238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9" t="s">
        <v>188</v>
      </c>
      <c r="AT501" s="239" t="s">
        <v>183</v>
      </c>
      <c r="AU501" s="239" t="s">
        <v>84</v>
      </c>
      <c r="AY501" s="18" t="s">
        <v>181</v>
      </c>
      <c r="BE501" s="240">
        <f>IF(N501="základní",J501,0)</f>
        <v>0</v>
      </c>
      <c r="BF501" s="240">
        <f>IF(N501="snížená",J501,0)</f>
        <v>0</v>
      </c>
      <c r="BG501" s="240">
        <f>IF(N501="zákl. přenesená",J501,0)</f>
        <v>0</v>
      </c>
      <c r="BH501" s="240">
        <f>IF(N501="sníž. přenesená",J501,0)</f>
        <v>0</v>
      </c>
      <c r="BI501" s="240">
        <f>IF(N501="nulová",J501,0)</f>
        <v>0</v>
      </c>
      <c r="BJ501" s="18" t="s">
        <v>80</v>
      </c>
      <c r="BK501" s="240">
        <f>ROUND(I501*H501,2)</f>
        <v>0</v>
      </c>
      <c r="BL501" s="18" t="s">
        <v>188</v>
      </c>
      <c r="BM501" s="239" t="s">
        <v>755</v>
      </c>
    </row>
    <row r="502" spans="1:51" s="14" customFormat="1" ht="12">
      <c r="A502" s="14"/>
      <c r="B502" s="252"/>
      <c r="C502" s="253"/>
      <c r="D502" s="243" t="s">
        <v>190</v>
      </c>
      <c r="E502" s="254" t="s">
        <v>1</v>
      </c>
      <c r="F502" s="255" t="s">
        <v>756</v>
      </c>
      <c r="G502" s="253"/>
      <c r="H502" s="256">
        <v>119.08</v>
      </c>
      <c r="I502" s="257"/>
      <c r="J502" s="253"/>
      <c r="K502" s="253"/>
      <c r="L502" s="258"/>
      <c r="M502" s="259"/>
      <c r="N502" s="260"/>
      <c r="O502" s="260"/>
      <c r="P502" s="260"/>
      <c r="Q502" s="260"/>
      <c r="R502" s="260"/>
      <c r="S502" s="260"/>
      <c r="T502" s="26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2" t="s">
        <v>190</v>
      </c>
      <c r="AU502" s="262" t="s">
        <v>84</v>
      </c>
      <c r="AV502" s="14" t="s">
        <v>84</v>
      </c>
      <c r="AW502" s="14" t="s">
        <v>32</v>
      </c>
      <c r="AX502" s="14" t="s">
        <v>80</v>
      </c>
      <c r="AY502" s="262" t="s">
        <v>181</v>
      </c>
    </row>
    <row r="503" spans="1:65" s="2" customFormat="1" ht="44.25" customHeight="1">
      <c r="A503" s="39"/>
      <c r="B503" s="40"/>
      <c r="C503" s="228" t="s">
        <v>757</v>
      </c>
      <c r="D503" s="228" t="s">
        <v>183</v>
      </c>
      <c r="E503" s="229" t="s">
        <v>758</v>
      </c>
      <c r="F503" s="230" t="s">
        <v>759</v>
      </c>
      <c r="G503" s="231" t="s">
        <v>352</v>
      </c>
      <c r="H503" s="232">
        <v>51.84</v>
      </c>
      <c r="I503" s="233"/>
      <c r="J503" s="234">
        <f>ROUND(I503*H503,2)</f>
        <v>0</v>
      </c>
      <c r="K503" s="230" t="s">
        <v>187</v>
      </c>
      <c r="L503" s="45"/>
      <c r="M503" s="235" t="s">
        <v>1</v>
      </c>
      <c r="N503" s="236" t="s">
        <v>41</v>
      </c>
      <c r="O503" s="92"/>
      <c r="P503" s="237">
        <f>O503*H503</f>
        <v>0</v>
      </c>
      <c r="Q503" s="237">
        <v>0</v>
      </c>
      <c r="R503" s="237">
        <f>Q503*H503</f>
        <v>0</v>
      </c>
      <c r="S503" s="237">
        <v>0</v>
      </c>
      <c r="T503" s="238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9" t="s">
        <v>188</v>
      </c>
      <c r="AT503" s="239" t="s">
        <v>183</v>
      </c>
      <c r="AU503" s="239" t="s">
        <v>84</v>
      </c>
      <c r="AY503" s="18" t="s">
        <v>181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8" t="s">
        <v>80</v>
      </c>
      <c r="BK503" s="240">
        <f>ROUND(I503*H503,2)</f>
        <v>0</v>
      </c>
      <c r="BL503" s="18" t="s">
        <v>188</v>
      </c>
      <c r="BM503" s="239" t="s">
        <v>760</v>
      </c>
    </row>
    <row r="504" spans="1:51" s="14" customFormat="1" ht="12">
      <c r="A504" s="14"/>
      <c r="B504" s="252"/>
      <c r="C504" s="253"/>
      <c r="D504" s="243" t="s">
        <v>190</v>
      </c>
      <c r="E504" s="254" t="s">
        <v>1</v>
      </c>
      <c r="F504" s="255" t="s">
        <v>761</v>
      </c>
      <c r="G504" s="253"/>
      <c r="H504" s="256">
        <v>51.84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2" t="s">
        <v>190</v>
      </c>
      <c r="AU504" s="262" t="s">
        <v>84</v>
      </c>
      <c r="AV504" s="14" t="s">
        <v>84</v>
      </c>
      <c r="AW504" s="14" t="s">
        <v>32</v>
      </c>
      <c r="AX504" s="14" t="s">
        <v>80</v>
      </c>
      <c r="AY504" s="262" t="s">
        <v>181</v>
      </c>
    </row>
    <row r="505" spans="1:65" s="2" customFormat="1" ht="44.25" customHeight="1">
      <c r="A505" s="39"/>
      <c r="B505" s="40"/>
      <c r="C505" s="228" t="s">
        <v>762</v>
      </c>
      <c r="D505" s="228" t="s">
        <v>183</v>
      </c>
      <c r="E505" s="229" t="s">
        <v>763</v>
      </c>
      <c r="F505" s="230" t="s">
        <v>764</v>
      </c>
      <c r="G505" s="231" t="s">
        <v>352</v>
      </c>
      <c r="H505" s="232">
        <v>67.24</v>
      </c>
      <c r="I505" s="233"/>
      <c r="J505" s="234">
        <f>ROUND(I505*H505,2)</f>
        <v>0</v>
      </c>
      <c r="K505" s="230" t="s">
        <v>187</v>
      </c>
      <c r="L505" s="45"/>
      <c r="M505" s="235" t="s">
        <v>1</v>
      </c>
      <c r="N505" s="236" t="s">
        <v>41</v>
      </c>
      <c r="O505" s="92"/>
      <c r="P505" s="237">
        <f>O505*H505</f>
        <v>0</v>
      </c>
      <c r="Q505" s="237">
        <v>0</v>
      </c>
      <c r="R505" s="237">
        <f>Q505*H505</f>
        <v>0</v>
      </c>
      <c r="S505" s="237">
        <v>0</v>
      </c>
      <c r="T505" s="238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9" t="s">
        <v>188</v>
      </c>
      <c r="AT505" s="239" t="s">
        <v>183</v>
      </c>
      <c r="AU505" s="239" t="s">
        <v>84</v>
      </c>
      <c r="AY505" s="18" t="s">
        <v>181</v>
      </c>
      <c r="BE505" s="240">
        <f>IF(N505="základní",J505,0)</f>
        <v>0</v>
      </c>
      <c r="BF505" s="240">
        <f>IF(N505="snížená",J505,0)</f>
        <v>0</v>
      </c>
      <c r="BG505" s="240">
        <f>IF(N505="zákl. přenesená",J505,0)</f>
        <v>0</v>
      </c>
      <c r="BH505" s="240">
        <f>IF(N505="sníž. přenesená",J505,0)</f>
        <v>0</v>
      </c>
      <c r="BI505" s="240">
        <f>IF(N505="nulová",J505,0)</f>
        <v>0</v>
      </c>
      <c r="BJ505" s="18" t="s">
        <v>80</v>
      </c>
      <c r="BK505" s="240">
        <f>ROUND(I505*H505,2)</f>
        <v>0</v>
      </c>
      <c r="BL505" s="18" t="s">
        <v>188</v>
      </c>
      <c r="BM505" s="239" t="s">
        <v>765</v>
      </c>
    </row>
    <row r="506" spans="1:51" s="14" customFormat="1" ht="12">
      <c r="A506" s="14"/>
      <c r="B506" s="252"/>
      <c r="C506" s="253"/>
      <c r="D506" s="243" t="s">
        <v>190</v>
      </c>
      <c r="E506" s="254" t="s">
        <v>1</v>
      </c>
      <c r="F506" s="255" t="s">
        <v>766</v>
      </c>
      <c r="G506" s="253"/>
      <c r="H506" s="256">
        <v>67.24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2" t="s">
        <v>190</v>
      </c>
      <c r="AU506" s="262" t="s">
        <v>84</v>
      </c>
      <c r="AV506" s="14" t="s">
        <v>84</v>
      </c>
      <c r="AW506" s="14" t="s">
        <v>32</v>
      </c>
      <c r="AX506" s="14" t="s">
        <v>80</v>
      </c>
      <c r="AY506" s="262" t="s">
        <v>181</v>
      </c>
    </row>
    <row r="507" spans="1:65" s="2" customFormat="1" ht="24.15" customHeight="1">
      <c r="A507" s="39"/>
      <c r="B507" s="40"/>
      <c r="C507" s="228" t="s">
        <v>767</v>
      </c>
      <c r="D507" s="228" t="s">
        <v>183</v>
      </c>
      <c r="E507" s="229" t="s">
        <v>768</v>
      </c>
      <c r="F507" s="230" t="s">
        <v>769</v>
      </c>
      <c r="G507" s="231" t="s">
        <v>352</v>
      </c>
      <c r="H507" s="232">
        <v>0.4</v>
      </c>
      <c r="I507" s="233"/>
      <c r="J507" s="234">
        <f>ROUND(I507*H507,2)</f>
        <v>0</v>
      </c>
      <c r="K507" s="230" t="s">
        <v>1</v>
      </c>
      <c r="L507" s="45"/>
      <c r="M507" s="235" t="s">
        <v>1</v>
      </c>
      <c r="N507" s="236" t="s">
        <v>41</v>
      </c>
      <c r="O507" s="92"/>
      <c r="P507" s="237">
        <f>O507*H507</f>
        <v>0</v>
      </c>
      <c r="Q507" s="237">
        <v>0</v>
      </c>
      <c r="R507" s="237">
        <f>Q507*H507</f>
        <v>0</v>
      </c>
      <c r="S507" s="237">
        <v>0</v>
      </c>
      <c r="T507" s="238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9" t="s">
        <v>188</v>
      </c>
      <c r="AT507" s="239" t="s">
        <v>183</v>
      </c>
      <c r="AU507" s="239" t="s">
        <v>84</v>
      </c>
      <c r="AY507" s="18" t="s">
        <v>181</v>
      </c>
      <c r="BE507" s="240">
        <f>IF(N507="základní",J507,0)</f>
        <v>0</v>
      </c>
      <c r="BF507" s="240">
        <f>IF(N507="snížená",J507,0)</f>
        <v>0</v>
      </c>
      <c r="BG507" s="240">
        <f>IF(N507="zákl. přenesená",J507,0)</f>
        <v>0</v>
      </c>
      <c r="BH507" s="240">
        <f>IF(N507="sníž. přenesená",J507,0)</f>
        <v>0</v>
      </c>
      <c r="BI507" s="240">
        <f>IF(N507="nulová",J507,0)</f>
        <v>0</v>
      </c>
      <c r="BJ507" s="18" t="s">
        <v>80</v>
      </c>
      <c r="BK507" s="240">
        <f>ROUND(I507*H507,2)</f>
        <v>0</v>
      </c>
      <c r="BL507" s="18" t="s">
        <v>188</v>
      </c>
      <c r="BM507" s="239" t="s">
        <v>770</v>
      </c>
    </row>
    <row r="508" spans="1:51" s="14" customFormat="1" ht="12">
      <c r="A508" s="14"/>
      <c r="B508" s="252"/>
      <c r="C508" s="253"/>
      <c r="D508" s="243" t="s">
        <v>190</v>
      </c>
      <c r="E508" s="254" t="s">
        <v>1</v>
      </c>
      <c r="F508" s="255" t="s">
        <v>771</v>
      </c>
      <c r="G508" s="253"/>
      <c r="H508" s="256">
        <v>0.4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2" t="s">
        <v>190</v>
      </c>
      <c r="AU508" s="262" t="s">
        <v>84</v>
      </c>
      <c r="AV508" s="14" t="s">
        <v>84</v>
      </c>
      <c r="AW508" s="14" t="s">
        <v>32</v>
      </c>
      <c r="AX508" s="14" t="s">
        <v>80</v>
      </c>
      <c r="AY508" s="262" t="s">
        <v>181</v>
      </c>
    </row>
    <row r="509" spans="1:63" s="12" customFormat="1" ht="22.8" customHeight="1">
      <c r="A509" s="12"/>
      <c r="B509" s="212"/>
      <c r="C509" s="213"/>
      <c r="D509" s="214" t="s">
        <v>75</v>
      </c>
      <c r="E509" s="226" t="s">
        <v>772</v>
      </c>
      <c r="F509" s="226" t="s">
        <v>733</v>
      </c>
      <c r="G509" s="213"/>
      <c r="H509" s="213"/>
      <c r="I509" s="216"/>
      <c r="J509" s="227">
        <f>BK509</f>
        <v>0</v>
      </c>
      <c r="K509" s="213"/>
      <c r="L509" s="218"/>
      <c r="M509" s="219"/>
      <c r="N509" s="220"/>
      <c r="O509" s="220"/>
      <c r="P509" s="221">
        <f>SUM(P510:P511)</f>
        <v>0</v>
      </c>
      <c r="Q509" s="220"/>
      <c r="R509" s="221">
        <f>SUM(R510:R511)</f>
        <v>0</v>
      </c>
      <c r="S509" s="220"/>
      <c r="T509" s="222">
        <f>SUM(T510:T511)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23" t="s">
        <v>80</v>
      </c>
      <c r="AT509" s="224" t="s">
        <v>75</v>
      </c>
      <c r="AU509" s="224" t="s">
        <v>80</v>
      </c>
      <c r="AY509" s="223" t="s">
        <v>181</v>
      </c>
      <c r="BK509" s="225">
        <f>SUM(BK510:BK511)</f>
        <v>0</v>
      </c>
    </row>
    <row r="510" spans="1:65" s="2" customFormat="1" ht="33" customHeight="1">
      <c r="A510" s="39"/>
      <c r="B510" s="40"/>
      <c r="C510" s="228" t="s">
        <v>773</v>
      </c>
      <c r="D510" s="228" t="s">
        <v>183</v>
      </c>
      <c r="E510" s="229" t="s">
        <v>774</v>
      </c>
      <c r="F510" s="230" t="s">
        <v>775</v>
      </c>
      <c r="G510" s="231" t="s">
        <v>352</v>
      </c>
      <c r="H510" s="232">
        <v>207.999</v>
      </c>
      <c r="I510" s="233"/>
      <c r="J510" s="234">
        <f>ROUND(I510*H510,2)</f>
        <v>0</v>
      </c>
      <c r="K510" s="230" t="s">
        <v>187</v>
      </c>
      <c r="L510" s="45"/>
      <c r="M510" s="235" t="s">
        <v>1</v>
      </c>
      <c r="N510" s="236" t="s">
        <v>41</v>
      </c>
      <c r="O510" s="92"/>
      <c r="P510" s="237">
        <f>O510*H510</f>
        <v>0</v>
      </c>
      <c r="Q510" s="237">
        <v>0</v>
      </c>
      <c r="R510" s="237">
        <f>Q510*H510</f>
        <v>0</v>
      </c>
      <c r="S510" s="237">
        <v>0</v>
      </c>
      <c r="T510" s="238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9" t="s">
        <v>188</v>
      </c>
      <c r="AT510" s="239" t="s">
        <v>183</v>
      </c>
      <c r="AU510" s="239" t="s">
        <v>84</v>
      </c>
      <c r="AY510" s="18" t="s">
        <v>181</v>
      </c>
      <c r="BE510" s="240">
        <f>IF(N510="základní",J510,0)</f>
        <v>0</v>
      </c>
      <c r="BF510" s="240">
        <f>IF(N510="snížená",J510,0)</f>
        <v>0</v>
      </c>
      <c r="BG510" s="240">
        <f>IF(N510="zákl. přenesená",J510,0)</f>
        <v>0</v>
      </c>
      <c r="BH510" s="240">
        <f>IF(N510="sníž. přenesená",J510,0)</f>
        <v>0</v>
      </c>
      <c r="BI510" s="240">
        <f>IF(N510="nulová",J510,0)</f>
        <v>0</v>
      </c>
      <c r="BJ510" s="18" t="s">
        <v>80</v>
      </c>
      <c r="BK510" s="240">
        <f>ROUND(I510*H510,2)</f>
        <v>0</v>
      </c>
      <c r="BL510" s="18" t="s">
        <v>188</v>
      </c>
      <c r="BM510" s="239" t="s">
        <v>776</v>
      </c>
    </row>
    <row r="511" spans="1:51" s="14" customFormat="1" ht="12">
      <c r="A511" s="14"/>
      <c r="B511" s="252"/>
      <c r="C511" s="253"/>
      <c r="D511" s="243" t="s">
        <v>190</v>
      </c>
      <c r="E511" s="254" t="s">
        <v>1</v>
      </c>
      <c r="F511" s="255" t="s">
        <v>777</v>
      </c>
      <c r="G511" s="253"/>
      <c r="H511" s="256">
        <v>207.999</v>
      </c>
      <c r="I511" s="257"/>
      <c r="J511" s="253"/>
      <c r="K511" s="253"/>
      <c r="L511" s="258"/>
      <c r="M511" s="295"/>
      <c r="N511" s="296"/>
      <c r="O511" s="296"/>
      <c r="P511" s="296"/>
      <c r="Q511" s="296"/>
      <c r="R511" s="296"/>
      <c r="S511" s="296"/>
      <c r="T511" s="29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2" t="s">
        <v>190</v>
      </c>
      <c r="AU511" s="262" t="s">
        <v>84</v>
      </c>
      <c r="AV511" s="14" t="s">
        <v>84</v>
      </c>
      <c r="AW511" s="14" t="s">
        <v>32</v>
      </c>
      <c r="AX511" s="14" t="s">
        <v>80</v>
      </c>
      <c r="AY511" s="262" t="s">
        <v>181</v>
      </c>
    </row>
    <row r="512" spans="1:31" s="2" customFormat="1" ht="6.95" customHeight="1">
      <c r="A512" s="39"/>
      <c r="B512" s="67"/>
      <c r="C512" s="68"/>
      <c r="D512" s="68"/>
      <c r="E512" s="68"/>
      <c r="F512" s="68"/>
      <c r="G512" s="68"/>
      <c r="H512" s="68"/>
      <c r="I512" s="68"/>
      <c r="J512" s="68"/>
      <c r="K512" s="68"/>
      <c r="L512" s="45"/>
      <c r="M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</row>
  </sheetData>
  <sheetProtection password="CC35" sheet="1" objects="1" scenarios="1" formatColumns="0" formatRows="0" autoFilter="0"/>
  <autoFilter ref="C128:K5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47" t="s">
        <v>146</v>
      </c>
      <c r="BA2" s="147" t="s">
        <v>1</v>
      </c>
      <c r="BB2" s="147" t="s">
        <v>1</v>
      </c>
      <c r="BC2" s="147" t="s">
        <v>778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779</v>
      </c>
      <c r="BA3" s="147" t="s">
        <v>133</v>
      </c>
      <c r="BB3" s="147" t="s">
        <v>1</v>
      </c>
      <c r="BC3" s="147" t="s">
        <v>780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781</v>
      </c>
      <c r="BA4" s="147" t="s">
        <v>133</v>
      </c>
      <c r="BB4" s="147" t="s">
        <v>1</v>
      </c>
      <c r="BC4" s="147" t="s">
        <v>782</v>
      </c>
      <c r="BD4" s="147" t="s">
        <v>84</v>
      </c>
    </row>
    <row r="5" spans="2:56" s="1" customFormat="1" ht="6.95" customHeight="1">
      <c r="B5" s="21"/>
      <c r="L5" s="21"/>
      <c r="AZ5" s="147" t="s">
        <v>112</v>
      </c>
      <c r="BA5" s="147" t="s">
        <v>1</v>
      </c>
      <c r="BB5" s="147" t="s">
        <v>1</v>
      </c>
      <c r="BC5" s="147" t="s">
        <v>783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114</v>
      </c>
      <c r="BA6" s="147" t="s">
        <v>1</v>
      </c>
      <c r="BB6" s="147" t="s">
        <v>1</v>
      </c>
      <c r="BC6" s="147" t="s">
        <v>784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785</v>
      </c>
      <c r="BA7" s="147" t="s">
        <v>1</v>
      </c>
      <c r="BB7" s="147" t="s">
        <v>1</v>
      </c>
      <c r="BC7" s="147" t="s">
        <v>786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129</v>
      </c>
      <c r="BA8" s="147" t="s">
        <v>1</v>
      </c>
      <c r="BB8" s="147" t="s">
        <v>1</v>
      </c>
      <c r="BC8" s="147" t="s">
        <v>242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128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118</v>
      </c>
      <c r="BA9" s="147" t="s">
        <v>1</v>
      </c>
      <c r="BB9" s="147" t="s">
        <v>1</v>
      </c>
      <c r="BC9" s="147" t="s">
        <v>787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120</v>
      </c>
      <c r="BA10" s="147" t="s">
        <v>121</v>
      </c>
      <c r="BB10" s="147" t="s">
        <v>1</v>
      </c>
      <c r="BC10" s="147" t="s">
        <v>788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789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126</v>
      </c>
      <c r="BA11" s="147" t="s">
        <v>1</v>
      </c>
      <c r="BB11" s="147" t="s">
        <v>1</v>
      </c>
      <c r="BC11" s="147" t="s">
        <v>790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144</v>
      </c>
      <c r="BA12" s="147" t="s">
        <v>1</v>
      </c>
      <c r="BB12" s="147" t="s">
        <v>1</v>
      </c>
      <c r="BC12" s="147" t="s">
        <v>791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141</v>
      </c>
      <c r="BA13" s="147" t="s">
        <v>142</v>
      </c>
      <c r="BB13" s="147" t="s">
        <v>1</v>
      </c>
      <c r="BC13" s="147" t="s">
        <v>792</v>
      </c>
      <c r="BD13" s="147" t="s">
        <v>84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123</v>
      </c>
      <c r="BA14" s="147" t="s">
        <v>1</v>
      </c>
      <c r="BB14" s="147" t="s">
        <v>1</v>
      </c>
      <c r="BC14" s="147" t="s">
        <v>793</v>
      </c>
      <c r="BD14" s="147" t="s">
        <v>84</v>
      </c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ROUND((SUM(BE129:BE338)),2)</f>
        <v>0</v>
      </c>
      <c r="G35" s="39"/>
      <c r="H35" s="39"/>
      <c r="I35" s="166">
        <v>0.21</v>
      </c>
      <c r="J35" s="165">
        <f>ROUND(((SUM(BE129:BE338))*I35),2)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ROUND((SUM(BF129:BF338)),2)</f>
        <v>0</v>
      </c>
      <c r="G36" s="39"/>
      <c r="H36" s="39"/>
      <c r="I36" s="166">
        <v>0.15</v>
      </c>
      <c r="J36" s="165">
        <f>ROUND(((SUM(BF129:BF338))*I36),2)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ROUND((SUM(BG129:BG338)),2)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ROUND((SUM(BH129:BH338)),2)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ROUND((SUM(BI129:BI338)),2)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128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1.2 - Přepojení přípojek řad 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J242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J245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J276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J304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J321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J324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J336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166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Oprava vodovodu ul. Kornická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128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1.2 - Přepojení přípojek řad K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Litomyšl</v>
      </c>
      <c r="G123" s="41"/>
      <c r="H123" s="41"/>
      <c r="I123" s="33" t="s">
        <v>22</v>
      </c>
      <c r="J123" s="80" t="str">
        <f>IF(J14="","",J14)</f>
        <v>7. 8. 2023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 xml:space="preserve"> </v>
      </c>
      <c r="G125" s="41"/>
      <c r="H125" s="41"/>
      <c r="I125" s="33" t="s">
        <v>30</v>
      </c>
      <c r="J125" s="37" t="str">
        <f>E23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167</v>
      </c>
      <c r="D128" s="204" t="s">
        <v>61</v>
      </c>
      <c r="E128" s="204" t="s">
        <v>57</v>
      </c>
      <c r="F128" s="204" t="s">
        <v>58</v>
      </c>
      <c r="G128" s="204" t="s">
        <v>168</v>
      </c>
      <c r="H128" s="204" t="s">
        <v>169</v>
      </c>
      <c r="I128" s="204" t="s">
        <v>170</v>
      </c>
      <c r="J128" s="204" t="s">
        <v>154</v>
      </c>
      <c r="K128" s="205" t="s">
        <v>171</v>
      </c>
      <c r="L128" s="206"/>
      <c r="M128" s="101" t="s">
        <v>1</v>
      </c>
      <c r="N128" s="102" t="s">
        <v>40</v>
      </c>
      <c r="O128" s="102" t="s">
        <v>172</v>
      </c>
      <c r="P128" s="102" t="s">
        <v>173</v>
      </c>
      <c r="Q128" s="102" t="s">
        <v>174</v>
      </c>
      <c r="R128" s="102" t="s">
        <v>175</v>
      </c>
      <c r="S128" s="102" t="s">
        <v>176</v>
      </c>
      <c r="T128" s="103" t="s">
        <v>177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178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</f>
        <v>0</v>
      </c>
      <c r="Q129" s="105"/>
      <c r="R129" s="209">
        <f>R130</f>
        <v>8.410569159999998</v>
      </c>
      <c r="S129" s="105"/>
      <c r="T129" s="210">
        <f>T130</f>
        <v>4.88228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156</v>
      </c>
      <c r="BK129" s="211">
        <f>BK130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179</v>
      </c>
      <c r="F130" s="215" t="s">
        <v>180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P131+P242+P245+P276+P304+P321+P324+P336</f>
        <v>0</v>
      </c>
      <c r="Q130" s="220"/>
      <c r="R130" s="221">
        <f>R131+R242+R245+R276+R304+R321+R324+R336</f>
        <v>8.410569159999998</v>
      </c>
      <c r="S130" s="220"/>
      <c r="T130" s="222">
        <f>T131+T242+T245+T276+T304+T321+T324+T336</f>
        <v>4.88228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80</v>
      </c>
      <c r="AT130" s="224" t="s">
        <v>75</v>
      </c>
      <c r="AU130" s="224" t="s">
        <v>76</v>
      </c>
      <c r="AY130" s="223" t="s">
        <v>181</v>
      </c>
      <c r="BK130" s="225">
        <f>BK131+BK242+BK245+BK276+BK304+BK321+BK324+BK336</f>
        <v>0</v>
      </c>
    </row>
    <row r="131" spans="1:63" s="12" customFormat="1" ht="22.8" customHeight="1">
      <c r="A131" s="12"/>
      <c r="B131" s="212"/>
      <c r="C131" s="213"/>
      <c r="D131" s="214" t="s">
        <v>75</v>
      </c>
      <c r="E131" s="226" t="s">
        <v>80</v>
      </c>
      <c r="F131" s="226" t="s">
        <v>182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SUM(P132:P241)</f>
        <v>0</v>
      </c>
      <c r="Q131" s="220"/>
      <c r="R131" s="221">
        <f>SUM(R132:R241)</f>
        <v>0.0573971</v>
      </c>
      <c r="S131" s="220"/>
      <c r="T131" s="222">
        <f>SUM(T132:T241)</f>
        <v>4.88228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80</v>
      </c>
      <c r="AT131" s="224" t="s">
        <v>75</v>
      </c>
      <c r="AU131" s="224" t="s">
        <v>80</v>
      </c>
      <c r="AY131" s="223" t="s">
        <v>181</v>
      </c>
      <c r="BK131" s="225">
        <f>SUM(BK132:BK241)</f>
        <v>0</v>
      </c>
    </row>
    <row r="132" spans="1:65" s="2" customFormat="1" ht="24.15" customHeight="1">
      <c r="A132" s="39"/>
      <c r="B132" s="40"/>
      <c r="C132" s="228" t="s">
        <v>80</v>
      </c>
      <c r="D132" s="228" t="s">
        <v>183</v>
      </c>
      <c r="E132" s="229" t="s">
        <v>184</v>
      </c>
      <c r="F132" s="230" t="s">
        <v>185</v>
      </c>
      <c r="G132" s="231" t="s">
        <v>186</v>
      </c>
      <c r="H132" s="232">
        <v>6.075</v>
      </c>
      <c r="I132" s="233"/>
      <c r="J132" s="234">
        <f>ROUND(I132*H132,2)</f>
        <v>0</v>
      </c>
      <c r="K132" s="230" t="s">
        <v>187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0.44</v>
      </c>
      <c r="T132" s="238">
        <f>S132*H132</f>
        <v>2.673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188</v>
      </c>
      <c r="AT132" s="239" t="s">
        <v>183</v>
      </c>
      <c r="AU132" s="239" t="s">
        <v>84</v>
      </c>
      <c r="AY132" s="18" t="s">
        <v>181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80</v>
      </c>
      <c r="BK132" s="240">
        <f>ROUND(I132*H132,2)</f>
        <v>0</v>
      </c>
      <c r="BL132" s="18" t="s">
        <v>188</v>
      </c>
      <c r="BM132" s="239" t="s">
        <v>794</v>
      </c>
    </row>
    <row r="133" spans="1:51" s="13" customFormat="1" ht="12">
      <c r="A133" s="13"/>
      <c r="B133" s="241"/>
      <c r="C133" s="242"/>
      <c r="D133" s="243" t="s">
        <v>190</v>
      </c>
      <c r="E133" s="244" t="s">
        <v>1</v>
      </c>
      <c r="F133" s="245" t="s">
        <v>191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190</v>
      </c>
      <c r="AU133" s="251" t="s">
        <v>84</v>
      </c>
      <c r="AV133" s="13" t="s">
        <v>80</v>
      </c>
      <c r="AW133" s="13" t="s">
        <v>32</v>
      </c>
      <c r="AX133" s="13" t="s">
        <v>76</v>
      </c>
      <c r="AY133" s="251" t="s">
        <v>181</v>
      </c>
    </row>
    <row r="134" spans="1:51" s="14" customFormat="1" ht="12">
      <c r="A134" s="14"/>
      <c r="B134" s="252"/>
      <c r="C134" s="253"/>
      <c r="D134" s="243" t="s">
        <v>190</v>
      </c>
      <c r="E134" s="254" t="s">
        <v>1</v>
      </c>
      <c r="F134" s="255" t="s">
        <v>795</v>
      </c>
      <c r="G134" s="253"/>
      <c r="H134" s="256">
        <v>4.86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190</v>
      </c>
      <c r="AU134" s="262" t="s">
        <v>84</v>
      </c>
      <c r="AV134" s="14" t="s">
        <v>84</v>
      </c>
      <c r="AW134" s="14" t="s">
        <v>32</v>
      </c>
      <c r="AX134" s="14" t="s">
        <v>76</v>
      </c>
      <c r="AY134" s="262" t="s">
        <v>181</v>
      </c>
    </row>
    <row r="135" spans="1:51" s="14" customFormat="1" ht="12">
      <c r="A135" s="14"/>
      <c r="B135" s="252"/>
      <c r="C135" s="253"/>
      <c r="D135" s="243" t="s">
        <v>190</v>
      </c>
      <c r="E135" s="254" t="s">
        <v>1</v>
      </c>
      <c r="F135" s="255" t="s">
        <v>796</v>
      </c>
      <c r="G135" s="253"/>
      <c r="H135" s="256">
        <v>1.215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190</v>
      </c>
      <c r="AU135" s="262" t="s">
        <v>84</v>
      </c>
      <c r="AV135" s="14" t="s">
        <v>84</v>
      </c>
      <c r="AW135" s="14" t="s">
        <v>32</v>
      </c>
      <c r="AX135" s="14" t="s">
        <v>76</v>
      </c>
      <c r="AY135" s="262" t="s">
        <v>181</v>
      </c>
    </row>
    <row r="136" spans="1:51" s="15" customFormat="1" ht="12">
      <c r="A136" s="15"/>
      <c r="B136" s="263"/>
      <c r="C136" s="264"/>
      <c r="D136" s="243" t="s">
        <v>190</v>
      </c>
      <c r="E136" s="265" t="s">
        <v>1</v>
      </c>
      <c r="F136" s="266" t="s">
        <v>142</v>
      </c>
      <c r="G136" s="264"/>
      <c r="H136" s="267">
        <v>6.075</v>
      </c>
      <c r="I136" s="268"/>
      <c r="J136" s="264"/>
      <c r="K136" s="264"/>
      <c r="L136" s="269"/>
      <c r="M136" s="270"/>
      <c r="N136" s="271"/>
      <c r="O136" s="271"/>
      <c r="P136" s="271"/>
      <c r="Q136" s="271"/>
      <c r="R136" s="271"/>
      <c r="S136" s="271"/>
      <c r="T136" s="27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3" t="s">
        <v>190</v>
      </c>
      <c r="AU136" s="273" t="s">
        <v>84</v>
      </c>
      <c r="AV136" s="15" t="s">
        <v>188</v>
      </c>
      <c r="AW136" s="15" t="s">
        <v>32</v>
      </c>
      <c r="AX136" s="15" t="s">
        <v>80</v>
      </c>
      <c r="AY136" s="273" t="s">
        <v>181</v>
      </c>
    </row>
    <row r="137" spans="1:65" s="2" customFormat="1" ht="24.15" customHeight="1">
      <c r="A137" s="39"/>
      <c r="B137" s="40"/>
      <c r="C137" s="228" t="s">
        <v>84</v>
      </c>
      <c r="D137" s="228" t="s">
        <v>183</v>
      </c>
      <c r="E137" s="229" t="s">
        <v>193</v>
      </c>
      <c r="F137" s="230" t="s">
        <v>194</v>
      </c>
      <c r="G137" s="231" t="s">
        <v>186</v>
      </c>
      <c r="H137" s="232">
        <v>18.36</v>
      </c>
      <c r="I137" s="233"/>
      <c r="J137" s="234">
        <f>ROUND(I137*H137,2)</f>
        <v>0</v>
      </c>
      <c r="K137" s="230" t="s">
        <v>187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0.098</v>
      </c>
      <c r="T137" s="238">
        <f>S137*H137</f>
        <v>1.79928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188</v>
      </c>
      <c r="AT137" s="239" t="s">
        <v>183</v>
      </c>
      <c r="AU137" s="239" t="s">
        <v>84</v>
      </c>
      <c r="AY137" s="18" t="s">
        <v>181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80</v>
      </c>
      <c r="BK137" s="240">
        <f>ROUND(I137*H137,2)</f>
        <v>0</v>
      </c>
      <c r="BL137" s="18" t="s">
        <v>188</v>
      </c>
      <c r="BM137" s="239" t="s">
        <v>195</v>
      </c>
    </row>
    <row r="138" spans="1:51" s="13" customFormat="1" ht="12">
      <c r="A138" s="13"/>
      <c r="B138" s="241"/>
      <c r="C138" s="242"/>
      <c r="D138" s="243" t="s">
        <v>190</v>
      </c>
      <c r="E138" s="244" t="s">
        <v>1</v>
      </c>
      <c r="F138" s="245" t="s">
        <v>191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190</v>
      </c>
      <c r="AU138" s="251" t="s">
        <v>84</v>
      </c>
      <c r="AV138" s="13" t="s">
        <v>80</v>
      </c>
      <c r="AW138" s="13" t="s">
        <v>32</v>
      </c>
      <c r="AX138" s="13" t="s">
        <v>76</v>
      </c>
      <c r="AY138" s="251" t="s">
        <v>181</v>
      </c>
    </row>
    <row r="139" spans="1:51" s="14" customFormat="1" ht="12">
      <c r="A139" s="14"/>
      <c r="B139" s="252"/>
      <c r="C139" s="253"/>
      <c r="D139" s="243" t="s">
        <v>190</v>
      </c>
      <c r="E139" s="254" t="s">
        <v>1</v>
      </c>
      <c r="F139" s="255" t="s">
        <v>797</v>
      </c>
      <c r="G139" s="253"/>
      <c r="H139" s="256">
        <v>15.66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190</v>
      </c>
      <c r="AU139" s="262" t="s">
        <v>84</v>
      </c>
      <c r="AV139" s="14" t="s">
        <v>84</v>
      </c>
      <c r="AW139" s="14" t="s">
        <v>32</v>
      </c>
      <c r="AX139" s="14" t="s">
        <v>76</v>
      </c>
      <c r="AY139" s="262" t="s">
        <v>181</v>
      </c>
    </row>
    <row r="140" spans="1:51" s="14" customFormat="1" ht="12">
      <c r="A140" s="14"/>
      <c r="B140" s="252"/>
      <c r="C140" s="253"/>
      <c r="D140" s="243" t="s">
        <v>190</v>
      </c>
      <c r="E140" s="254" t="s">
        <v>1</v>
      </c>
      <c r="F140" s="255" t="s">
        <v>798</v>
      </c>
      <c r="G140" s="253"/>
      <c r="H140" s="256">
        <v>2.7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190</v>
      </c>
      <c r="AU140" s="262" t="s">
        <v>84</v>
      </c>
      <c r="AV140" s="14" t="s">
        <v>84</v>
      </c>
      <c r="AW140" s="14" t="s">
        <v>32</v>
      </c>
      <c r="AX140" s="14" t="s">
        <v>76</v>
      </c>
      <c r="AY140" s="262" t="s">
        <v>181</v>
      </c>
    </row>
    <row r="141" spans="1:51" s="15" customFormat="1" ht="12">
      <c r="A141" s="15"/>
      <c r="B141" s="263"/>
      <c r="C141" s="264"/>
      <c r="D141" s="243" t="s">
        <v>190</v>
      </c>
      <c r="E141" s="265" t="s">
        <v>1</v>
      </c>
      <c r="F141" s="266" t="s">
        <v>142</v>
      </c>
      <c r="G141" s="264"/>
      <c r="H141" s="267">
        <v>18.36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3" t="s">
        <v>190</v>
      </c>
      <c r="AU141" s="273" t="s">
        <v>84</v>
      </c>
      <c r="AV141" s="15" t="s">
        <v>188</v>
      </c>
      <c r="AW141" s="15" t="s">
        <v>32</v>
      </c>
      <c r="AX141" s="15" t="s">
        <v>80</v>
      </c>
      <c r="AY141" s="273" t="s">
        <v>181</v>
      </c>
    </row>
    <row r="142" spans="1:65" s="2" customFormat="1" ht="16.5" customHeight="1">
      <c r="A142" s="39"/>
      <c r="B142" s="40"/>
      <c r="C142" s="228" t="s">
        <v>100</v>
      </c>
      <c r="D142" s="228" t="s">
        <v>183</v>
      </c>
      <c r="E142" s="229" t="s">
        <v>201</v>
      </c>
      <c r="F142" s="230" t="s">
        <v>202</v>
      </c>
      <c r="G142" s="231" t="s">
        <v>203</v>
      </c>
      <c r="H142" s="232">
        <v>2</v>
      </c>
      <c r="I142" s="233"/>
      <c r="J142" s="234">
        <f>ROUND(I142*H142,2)</f>
        <v>0</v>
      </c>
      <c r="K142" s="230" t="s">
        <v>187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0.205</v>
      </c>
      <c r="T142" s="238">
        <f>S142*H142</f>
        <v>0.41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188</v>
      </c>
      <c r="AT142" s="239" t="s">
        <v>183</v>
      </c>
      <c r="AU142" s="239" t="s">
        <v>84</v>
      </c>
      <c r="AY142" s="18" t="s">
        <v>181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80</v>
      </c>
      <c r="BK142" s="240">
        <f>ROUND(I142*H142,2)</f>
        <v>0</v>
      </c>
      <c r="BL142" s="18" t="s">
        <v>188</v>
      </c>
      <c r="BM142" s="239" t="s">
        <v>204</v>
      </c>
    </row>
    <row r="143" spans="1:51" s="13" customFormat="1" ht="12">
      <c r="A143" s="13"/>
      <c r="B143" s="241"/>
      <c r="C143" s="242"/>
      <c r="D143" s="243" t="s">
        <v>190</v>
      </c>
      <c r="E143" s="244" t="s">
        <v>1</v>
      </c>
      <c r="F143" s="245" t="s">
        <v>191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190</v>
      </c>
      <c r="AU143" s="251" t="s">
        <v>84</v>
      </c>
      <c r="AV143" s="13" t="s">
        <v>80</v>
      </c>
      <c r="AW143" s="13" t="s">
        <v>32</v>
      </c>
      <c r="AX143" s="13" t="s">
        <v>76</v>
      </c>
      <c r="AY143" s="251" t="s">
        <v>181</v>
      </c>
    </row>
    <row r="144" spans="1:51" s="14" customFormat="1" ht="12">
      <c r="A144" s="14"/>
      <c r="B144" s="252"/>
      <c r="C144" s="253"/>
      <c r="D144" s="243" t="s">
        <v>190</v>
      </c>
      <c r="E144" s="254" t="s">
        <v>1</v>
      </c>
      <c r="F144" s="255" t="s">
        <v>799</v>
      </c>
      <c r="G144" s="253"/>
      <c r="H144" s="256">
        <v>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190</v>
      </c>
      <c r="AU144" s="262" t="s">
        <v>84</v>
      </c>
      <c r="AV144" s="14" t="s">
        <v>84</v>
      </c>
      <c r="AW144" s="14" t="s">
        <v>32</v>
      </c>
      <c r="AX144" s="14" t="s">
        <v>80</v>
      </c>
      <c r="AY144" s="262" t="s">
        <v>181</v>
      </c>
    </row>
    <row r="145" spans="1:65" s="2" customFormat="1" ht="24.15" customHeight="1">
      <c r="A145" s="39"/>
      <c r="B145" s="40"/>
      <c r="C145" s="228" t="s">
        <v>188</v>
      </c>
      <c r="D145" s="228" t="s">
        <v>183</v>
      </c>
      <c r="E145" s="229" t="s">
        <v>207</v>
      </c>
      <c r="F145" s="230" t="s">
        <v>208</v>
      </c>
      <c r="G145" s="231" t="s">
        <v>209</v>
      </c>
      <c r="H145" s="232">
        <v>4</v>
      </c>
      <c r="I145" s="233"/>
      <c r="J145" s="234">
        <f>ROUND(I145*H145,2)</f>
        <v>0</v>
      </c>
      <c r="K145" s="230" t="s">
        <v>187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3E-05</v>
      </c>
      <c r="R145" s="237">
        <f>Q145*H145</f>
        <v>0.00012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188</v>
      </c>
      <c r="AT145" s="239" t="s">
        <v>183</v>
      </c>
      <c r="AU145" s="239" t="s">
        <v>84</v>
      </c>
      <c r="AY145" s="18" t="s">
        <v>181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80</v>
      </c>
      <c r="BK145" s="240">
        <f>ROUND(I145*H145,2)</f>
        <v>0</v>
      </c>
      <c r="BL145" s="18" t="s">
        <v>188</v>
      </c>
      <c r="BM145" s="239" t="s">
        <v>210</v>
      </c>
    </row>
    <row r="146" spans="1:51" s="13" customFormat="1" ht="12">
      <c r="A146" s="13"/>
      <c r="B146" s="241"/>
      <c r="C146" s="242"/>
      <c r="D146" s="243" t="s">
        <v>190</v>
      </c>
      <c r="E146" s="244" t="s">
        <v>1</v>
      </c>
      <c r="F146" s="245" t="s">
        <v>191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190</v>
      </c>
      <c r="AU146" s="251" t="s">
        <v>84</v>
      </c>
      <c r="AV146" s="13" t="s">
        <v>80</v>
      </c>
      <c r="AW146" s="13" t="s">
        <v>32</v>
      </c>
      <c r="AX146" s="13" t="s">
        <v>76</v>
      </c>
      <c r="AY146" s="251" t="s">
        <v>181</v>
      </c>
    </row>
    <row r="147" spans="1:51" s="14" customFormat="1" ht="12">
      <c r="A147" s="14"/>
      <c r="B147" s="252"/>
      <c r="C147" s="253"/>
      <c r="D147" s="243" t="s">
        <v>190</v>
      </c>
      <c r="E147" s="254" t="s">
        <v>1</v>
      </c>
      <c r="F147" s="255" t="s">
        <v>188</v>
      </c>
      <c r="G147" s="253"/>
      <c r="H147" s="256">
        <v>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190</v>
      </c>
      <c r="AU147" s="262" t="s">
        <v>84</v>
      </c>
      <c r="AV147" s="14" t="s">
        <v>84</v>
      </c>
      <c r="AW147" s="14" t="s">
        <v>32</v>
      </c>
      <c r="AX147" s="14" t="s">
        <v>80</v>
      </c>
      <c r="AY147" s="262" t="s">
        <v>181</v>
      </c>
    </row>
    <row r="148" spans="1:65" s="2" customFormat="1" ht="24.15" customHeight="1">
      <c r="A148" s="39"/>
      <c r="B148" s="40"/>
      <c r="C148" s="228" t="s">
        <v>206</v>
      </c>
      <c r="D148" s="228" t="s">
        <v>183</v>
      </c>
      <c r="E148" s="229" t="s">
        <v>212</v>
      </c>
      <c r="F148" s="230" t="s">
        <v>213</v>
      </c>
      <c r="G148" s="231" t="s">
        <v>214</v>
      </c>
      <c r="H148" s="232">
        <v>0.4</v>
      </c>
      <c r="I148" s="233"/>
      <c r="J148" s="234">
        <f>ROUND(I148*H148,2)</f>
        <v>0</v>
      </c>
      <c r="K148" s="230" t="s">
        <v>187</v>
      </c>
      <c r="L148" s="45"/>
      <c r="M148" s="235" t="s">
        <v>1</v>
      </c>
      <c r="N148" s="236" t="s">
        <v>41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188</v>
      </c>
      <c r="AT148" s="239" t="s">
        <v>183</v>
      </c>
      <c r="AU148" s="239" t="s">
        <v>84</v>
      </c>
      <c r="AY148" s="18" t="s">
        <v>181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80</v>
      </c>
      <c r="BK148" s="240">
        <f>ROUND(I148*H148,2)</f>
        <v>0</v>
      </c>
      <c r="BL148" s="18" t="s">
        <v>188</v>
      </c>
      <c r="BM148" s="239" t="s">
        <v>215</v>
      </c>
    </row>
    <row r="149" spans="1:51" s="13" customFormat="1" ht="12">
      <c r="A149" s="13"/>
      <c r="B149" s="241"/>
      <c r="C149" s="242"/>
      <c r="D149" s="243" t="s">
        <v>190</v>
      </c>
      <c r="E149" s="244" t="s">
        <v>1</v>
      </c>
      <c r="F149" s="245" t="s">
        <v>191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190</v>
      </c>
      <c r="AU149" s="251" t="s">
        <v>84</v>
      </c>
      <c r="AV149" s="13" t="s">
        <v>80</v>
      </c>
      <c r="AW149" s="13" t="s">
        <v>32</v>
      </c>
      <c r="AX149" s="13" t="s">
        <v>76</v>
      </c>
      <c r="AY149" s="251" t="s">
        <v>181</v>
      </c>
    </row>
    <row r="150" spans="1:51" s="14" customFormat="1" ht="12">
      <c r="A150" s="14"/>
      <c r="B150" s="252"/>
      <c r="C150" s="253"/>
      <c r="D150" s="243" t="s">
        <v>190</v>
      </c>
      <c r="E150" s="254" t="s">
        <v>1</v>
      </c>
      <c r="F150" s="255" t="s">
        <v>800</v>
      </c>
      <c r="G150" s="253"/>
      <c r="H150" s="256">
        <v>0.4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190</v>
      </c>
      <c r="AU150" s="262" t="s">
        <v>84</v>
      </c>
      <c r="AV150" s="14" t="s">
        <v>84</v>
      </c>
      <c r="AW150" s="14" t="s">
        <v>32</v>
      </c>
      <c r="AX150" s="14" t="s">
        <v>80</v>
      </c>
      <c r="AY150" s="262" t="s">
        <v>181</v>
      </c>
    </row>
    <row r="151" spans="1:65" s="2" customFormat="1" ht="24.15" customHeight="1">
      <c r="A151" s="39"/>
      <c r="B151" s="40"/>
      <c r="C151" s="228" t="s">
        <v>14</v>
      </c>
      <c r="D151" s="228" t="s">
        <v>183</v>
      </c>
      <c r="E151" s="229" t="s">
        <v>218</v>
      </c>
      <c r="F151" s="230" t="s">
        <v>219</v>
      </c>
      <c r="G151" s="231" t="s">
        <v>203</v>
      </c>
      <c r="H151" s="232">
        <v>3.24</v>
      </c>
      <c r="I151" s="233"/>
      <c r="J151" s="234">
        <f>ROUND(I151*H151,2)</f>
        <v>0</v>
      </c>
      <c r="K151" s="230" t="s">
        <v>187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0.00868</v>
      </c>
      <c r="R151" s="237">
        <f>Q151*H151</f>
        <v>0.0281232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188</v>
      </c>
      <c r="AT151" s="239" t="s">
        <v>183</v>
      </c>
      <c r="AU151" s="239" t="s">
        <v>84</v>
      </c>
      <c r="AY151" s="18" t="s">
        <v>181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80</v>
      </c>
      <c r="BK151" s="240">
        <f>ROUND(I151*H151,2)</f>
        <v>0</v>
      </c>
      <c r="BL151" s="18" t="s">
        <v>188</v>
      </c>
      <c r="BM151" s="239" t="s">
        <v>801</v>
      </c>
    </row>
    <row r="152" spans="1:51" s="13" customFormat="1" ht="12">
      <c r="A152" s="13"/>
      <c r="B152" s="241"/>
      <c r="C152" s="242"/>
      <c r="D152" s="243" t="s">
        <v>190</v>
      </c>
      <c r="E152" s="244" t="s">
        <v>1</v>
      </c>
      <c r="F152" s="245" t="s">
        <v>191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190</v>
      </c>
      <c r="AU152" s="251" t="s">
        <v>84</v>
      </c>
      <c r="AV152" s="13" t="s">
        <v>80</v>
      </c>
      <c r="AW152" s="13" t="s">
        <v>32</v>
      </c>
      <c r="AX152" s="13" t="s">
        <v>76</v>
      </c>
      <c r="AY152" s="251" t="s">
        <v>181</v>
      </c>
    </row>
    <row r="153" spans="1:51" s="14" customFormat="1" ht="12">
      <c r="A153" s="14"/>
      <c r="B153" s="252"/>
      <c r="C153" s="253"/>
      <c r="D153" s="243" t="s">
        <v>190</v>
      </c>
      <c r="E153" s="254" t="s">
        <v>1</v>
      </c>
      <c r="F153" s="255" t="s">
        <v>802</v>
      </c>
      <c r="G153" s="253"/>
      <c r="H153" s="256">
        <v>3.24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190</v>
      </c>
      <c r="AU153" s="262" t="s">
        <v>84</v>
      </c>
      <c r="AV153" s="14" t="s">
        <v>84</v>
      </c>
      <c r="AW153" s="14" t="s">
        <v>32</v>
      </c>
      <c r="AX153" s="14" t="s">
        <v>80</v>
      </c>
      <c r="AY153" s="262" t="s">
        <v>181</v>
      </c>
    </row>
    <row r="154" spans="1:65" s="2" customFormat="1" ht="24.15" customHeight="1">
      <c r="A154" s="39"/>
      <c r="B154" s="40"/>
      <c r="C154" s="228" t="s">
        <v>217</v>
      </c>
      <c r="D154" s="228" t="s">
        <v>183</v>
      </c>
      <c r="E154" s="229" t="s">
        <v>228</v>
      </c>
      <c r="F154" s="230" t="s">
        <v>229</v>
      </c>
      <c r="G154" s="231" t="s">
        <v>203</v>
      </c>
      <c r="H154" s="232">
        <v>0.81</v>
      </c>
      <c r="I154" s="233"/>
      <c r="J154" s="234">
        <f>ROUND(I154*H154,2)</f>
        <v>0</v>
      </c>
      <c r="K154" s="230" t="s">
        <v>187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0.01269</v>
      </c>
      <c r="R154" s="237">
        <f>Q154*H154</f>
        <v>0.0102789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188</v>
      </c>
      <c r="AT154" s="239" t="s">
        <v>183</v>
      </c>
      <c r="AU154" s="239" t="s">
        <v>84</v>
      </c>
      <c r="AY154" s="18" t="s">
        <v>181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80</v>
      </c>
      <c r="BK154" s="240">
        <f>ROUND(I154*H154,2)</f>
        <v>0</v>
      </c>
      <c r="BL154" s="18" t="s">
        <v>188</v>
      </c>
      <c r="BM154" s="239" t="s">
        <v>803</v>
      </c>
    </row>
    <row r="155" spans="1:51" s="13" customFormat="1" ht="12">
      <c r="A155" s="13"/>
      <c r="B155" s="241"/>
      <c r="C155" s="242"/>
      <c r="D155" s="243" t="s">
        <v>190</v>
      </c>
      <c r="E155" s="244" t="s">
        <v>1</v>
      </c>
      <c r="F155" s="245" t="s">
        <v>191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190</v>
      </c>
      <c r="AU155" s="251" t="s">
        <v>84</v>
      </c>
      <c r="AV155" s="13" t="s">
        <v>80</v>
      </c>
      <c r="AW155" s="13" t="s">
        <v>32</v>
      </c>
      <c r="AX155" s="13" t="s">
        <v>76</v>
      </c>
      <c r="AY155" s="251" t="s">
        <v>181</v>
      </c>
    </row>
    <row r="156" spans="1:51" s="14" customFormat="1" ht="12">
      <c r="A156" s="14"/>
      <c r="B156" s="252"/>
      <c r="C156" s="253"/>
      <c r="D156" s="243" t="s">
        <v>190</v>
      </c>
      <c r="E156" s="254" t="s">
        <v>1</v>
      </c>
      <c r="F156" s="255" t="s">
        <v>236</v>
      </c>
      <c r="G156" s="253"/>
      <c r="H156" s="256">
        <v>0.81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190</v>
      </c>
      <c r="AU156" s="262" t="s">
        <v>84</v>
      </c>
      <c r="AV156" s="14" t="s">
        <v>84</v>
      </c>
      <c r="AW156" s="14" t="s">
        <v>32</v>
      </c>
      <c r="AX156" s="14" t="s">
        <v>80</v>
      </c>
      <c r="AY156" s="262" t="s">
        <v>181</v>
      </c>
    </row>
    <row r="157" spans="1:65" s="2" customFormat="1" ht="16.5" customHeight="1">
      <c r="A157" s="39"/>
      <c r="B157" s="40"/>
      <c r="C157" s="228" t="s">
        <v>222</v>
      </c>
      <c r="D157" s="228" t="s">
        <v>183</v>
      </c>
      <c r="E157" s="229" t="s">
        <v>249</v>
      </c>
      <c r="F157" s="230" t="s">
        <v>250</v>
      </c>
      <c r="G157" s="231" t="s">
        <v>203</v>
      </c>
      <c r="H157" s="232">
        <v>15</v>
      </c>
      <c r="I157" s="233"/>
      <c r="J157" s="234">
        <f>ROUND(I157*H157,2)</f>
        <v>0</v>
      </c>
      <c r="K157" s="230" t="s">
        <v>187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0.00056</v>
      </c>
      <c r="R157" s="237">
        <f>Q157*H157</f>
        <v>0.0084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188</v>
      </c>
      <c r="AT157" s="239" t="s">
        <v>183</v>
      </c>
      <c r="AU157" s="239" t="s">
        <v>84</v>
      </c>
      <c r="AY157" s="18" t="s">
        <v>181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80</v>
      </c>
      <c r="BK157" s="240">
        <f>ROUND(I157*H157,2)</f>
        <v>0</v>
      </c>
      <c r="BL157" s="18" t="s">
        <v>188</v>
      </c>
      <c r="BM157" s="239" t="s">
        <v>804</v>
      </c>
    </row>
    <row r="158" spans="1:51" s="13" customFormat="1" ht="12">
      <c r="A158" s="13"/>
      <c r="B158" s="241"/>
      <c r="C158" s="242"/>
      <c r="D158" s="243" t="s">
        <v>190</v>
      </c>
      <c r="E158" s="244" t="s">
        <v>1</v>
      </c>
      <c r="F158" s="245" t="s">
        <v>252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190</v>
      </c>
      <c r="AU158" s="251" t="s">
        <v>84</v>
      </c>
      <c r="AV158" s="13" t="s">
        <v>80</v>
      </c>
      <c r="AW158" s="13" t="s">
        <v>32</v>
      </c>
      <c r="AX158" s="13" t="s">
        <v>76</v>
      </c>
      <c r="AY158" s="251" t="s">
        <v>181</v>
      </c>
    </row>
    <row r="159" spans="1:51" s="14" customFormat="1" ht="12">
      <c r="A159" s="14"/>
      <c r="B159" s="252"/>
      <c r="C159" s="253"/>
      <c r="D159" s="243" t="s">
        <v>190</v>
      </c>
      <c r="E159" s="254" t="s">
        <v>1</v>
      </c>
      <c r="F159" s="255" t="s">
        <v>805</v>
      </c>
      <c r="G159" s="253"/>
      <c r="H159" s="256">
        <v>15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190</v>
      </c>
      <c r="AU159" s="262" t="s">
        <v>84</v>
      </c>
      <c r="AV159" s="14" t="s">
        <v>84</v>
      </c>
      <c r="AW159" s="14" t="s">
        <v>32</v>
      </c>
      <c r="AX159" s="14" t="s">
        <v>80</v>
      </c>
      <c r="AY159" s="262" t="s">
        <v>181</v>
      </c>
    </row>
    <row r="160" spans="1:65" s="2" customFormat="1" ht="21.75" customHeight="1">
      <c r="A160" s="39"/>
      <c r="B160" s="40"/>
      <c r="C160" s="228" t="s">
        <v>227</v>
      </c>
      <c r="D160" s="228" t="s">
        <v>183</v>
      </c>
      <c r="E160" s="229" t="s">
        <v>255</v>
      </c>
      <c r="F160" s="230" t="s">
        <v>256</v>
      </c>
      <c r="G160" s="231" t="s">
        <v>203</v>
      </c>
      <c r="H160" s="232">
        <v>15</v>
      </c>
      <c r="I160" s="233"/>
      <c r="J160" s="234">
        <f>ROUND(I160*H160,2)</f>
        <v>0</v>
      </c>
      <c r="K160" s="230" t="s">
        <v>187</v>
      </c>
      <c r="L160" s="45"/>
      <c r="M160" s="235" t="s">
        <v>1</v>
      </c>
      <c r="N160" s="236" t="s">
        <v>41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188</v>
      </c>
      <c r="AT160" s="239" t="s">
        <v>183</v>
      </c>
      <c r="AU160" s="239" t="s">
        <v>84</v>
      </c>
      <c r="AY160" s="18" t="s">
        <v>181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80</v>
      </c>
      <c r="BK160" s="240">
        <f>ROUND(I160*H160,2)</f>
        <v>0</v>
      </c>
      <c r="BL160" s="18" t="s">
        <v>188</v>
      </c>
      <c r="BM160" s="239" t="s">
        <v>806</v>
      </c>
    </row>
    <row r="161" spans="1:51" s="13" customFormat="1" ht="12">
      <c r="A161" s="13"/>
      <c r="B161" s="241"/>
      <c r="C161" s="242"/>
      <c r="D161" s="243" t="s">
        <v>190</v>
      </c>
      <c r="E161" s="244" t="s">
        <v>1</v>
      </c>
      <c r="F161" s="245" t="s">
        <v>252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190</v>
      </c>
      <c r="AU161" s="251" t="s">
        <v>84</v>
      </c>
      <c r="AV161" s="13" t="s">
        <v>80</v>
      </c>
      <c r="AW161" s="13" t="s">
        <v>32</v>
      </c>
      <c r="AX161" s="13" t="s">
        <v>76</v>
      </c>
      <c r="AY161" s="251" t="s">
        <v>181</v>
      </c>
    </row>
    <row r="162" spans="1:51" s="14" customFormat="1" ht="12">
      <c r="A162" s="14"/>
      <c r="B162" s="252"/>
      <c r="C162" s="253"/>
      <c r="D162" s="243" t="s">
        <v>190</v>
      </c>
      <c r="E162" s="254" t="s">
        <v>1</v>
      </c>
      <c r="F162" s="255" t="s">
        <v>805</v>
      </c>
      <c r="G162" s="253"/>
      <c r="H162" s="256">
        <v>15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190</v>
      </c>
      <c r="AU162" s="262" t="s">
        <v>84</v>
      </c>
      <c r="AV162" s="14" t="s">
        <v>84</v>
      </c>
      <c r="AW162" s="14" t="s">
        <v>32</v>
      </c>
      <c r="AX162" s="14" t="s">
        <v>80</v>
      </c>
      <c r="AY162" s="262" t="s">
        <v>181</v>
      </c>
    </row>
    <row r="163" spans="1:65" s="2" customFormat="1" ht="24.15" customHeight="1">
      <c r="A163" s="39"/>
      <c r="B163" s="40"/>
      <c r="C163" s="228" t="s">
        <v>232</v>
      </c>
      <c r="D163" s="228" t="s">
        <v>183</v>
      </c>
      <c r="E163" s="229" t="s">
        <v>243</v>
      </c>
      <c r="F163" s="230" t="s">
        <v>244</v>
      </c>
      <c r="G163" s="231" t="s">
        <v>245</v>
      </c>
      <c r="H163" s="232">
        <v>12.15</v>
      </c>
      <c r="I163" s="233"/>
      <c r="J163" s="234">
        <f>ROUND(I163*H163,2)</f>
        <v>0</v>
      </c>
      <c r="K163" s="230" t="s">
        <v>187</v>
      </c>
      <c r="L163" s="45"/>
      <c r="M163" s="235" t="s">
        <v>1</v>
      </c>
      <c r="N163" s="236" t="s">
        <v>41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188</v>
      </c>
      <c r="AT163" s="239" t="s">
        <v>183</v>
      </c>
      <c r="AU163" s="239" t="s">
        <v>84</v>
      </c>
      <c r="AY163" s="18" t="s">
        <v>181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80</v>
      </c>
      <c r="BK163" s="240">
        <f>ROUND(I163*H163,2)</f>
        <v>0</v>
      </c>
      <c r="BL163" s="18" t="s">
        <v>188</v>
      </c>
      <c r="BM163" s="239" t="s">
        <v>246</v>
      </c>
    </row>
    <row r="164" spans="1:51" s="13" customFormat="1" ht="12">
      <c r="A164" s="13"/>
      <c r="B164" s="241"/>
      <c r="C164" s="242"/>
      <c r="D164" s="243" t="s">
        <v>190</v>
      </c>
      <c r="E164" s="244" t="s">
        <v>1</v>
      </c>
      <c r="F164" s="245" t="s">
        <v>191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190</v>
      </c>
      <c r="AU164" s="251" t="s">
        <v>84</v>
      </c>
      <c r="AV164" s="13" t="s">
        <v>80</v>
      </c>
      <c r="AW164" s="13" t="s">
        <v>32</v>
      </c>
      <c r="AX164" s="13" t="s">
        <v>76</v>
      </c>
      <c r="AY164" s="251" t="s">
        <v>181</v>
      </c>
    </row>
    <row r="165" spans="1:51" s="14" customFormat="1" ht="12">
      <c r="A165" s="14"/>
      <c r="B165" s="252"/>
      <c r="C165" s="253"/>
      <c r="D165" s="243" t="s">
        <v>190</v>
      </c>
      <c r="E165" s="254" t="s">
        <v>1</v>
      </c>
      <c r="F165" s="255" t="s">
        <v>807</v>
      </c>
      <c r="G165" s="253"/>
      <c r="H165" s="256">
        <v>12.15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190</v>
      </c>
      <c r="AU165" s="262" t="s">
        <v>84</v>
      </c>
      <c r="AV165" s="14" t="s">
        <v>84</v>
      </c>
      <c r="AW165" s="14" t="s">
        <v>32</v>
      </c>
      <c r="AX165" s="14" t="s">
        <v>80</v>
      </c>
      <c r="AY165" s="262" t="s">
        <v>181</v>
      </c>
    </row>
    <row r="166" spans="1:65" s="2" customFormat="1" ht="24.15" customHeight="1">
      <c r="A166" s="39"/>
      <c r="B166" s="40"/>
      <c r="C166" s="228" t="s">
        <v>237</v>
      </c>
      <c r="D166" s="228" t="s">
        <v>183</v>
      </c>
      <c r="E166" s="229" t="s">
        <v>808</v>
      </c>
      <c r="F166" s="230" t="s">
        <v>809</v>
      </c>
      <c r="G166" s="231" t="s">
        <v>459</v>
      </c>
      <c r="H166" s="232">
        <v>5</v>
      </c>
      <c r="I166" s="233"/>
      <c r="J166" s="234">
        <f>ROUND(I166*H166,2)</f>
        <v>0</v>
      </c>
      <c r="K166" s="230" t="s">
        <v>187</v>
      </c>
      <c r="L166" s="45"/>
      <c r="M166" s="235" t="s">
        <v>1</v>
      </c>
      <c r="N166" s="236" t="s">
        <v>41</v>
      </c>
      <c r="O166" s="92"/>
      <c r="P166" s="237">
        <f>O166*H166</f>
        <v>0</v>
      </c>
      <c r="Q166" s="237">
        <v>0.00065</v>
      </c>
      <c r="R166" s="237">
        <f>Q166*H166</f>
        <v>0.00325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188</v>
      </c>
      <c r="AT166" s="239" t="s">
        <v>183</v>
      </c>
      <c r="AU166" s="239" t="s">
        <v>84</v>
      </c>
      <c r="AY166" s="18" t="s">
        <v>181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80</v>
      </c>
      <c r="BK166" s="240">
        <f>ROUND(I166*H166,2)</f>
        <v>0</v>
      </c>
      <c r="BL166" s="18" t="s">
        <v>188</v>
      </c>
      <c r="BM166" s="239" t="s">
        <v>810</v>
      </c>
    </row>
    <row r="167" spans="1:51" s="13" customFormat="1" ht="12">
      <c r="A167" s="13"/>
      <c r="B167" s="241"/>
      <c r="C167" s="242"/>
      <c r="D167" s="243" t="s">
        <v>190</v>
      </c>
      <c r="E167" s="244" t="s">
        <v>1</v>
      </c>
      <c r="F167" s="245" t="s">
        <v>191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190</v>
      </c>
      <c r="AU167" s="251" t="s">
        <v>84</v>
      </c>
      <c r="AV167" s="13" t="s">
        <v>80</v>
      </c>
      <c r="AW167" s="13" t="s">
        <v>32</v>
      </c>
      <c r="AX167" s="13" t="s">
        <v>76</v>
      </c>
      <c r="AY167" s="251" t="s">
        <v>181</v>
      </c>
    </row>
    <row r="168" spans="1:51" s="14" customFormat="1" ht="12">
      <c r="A168" s="14"/>
      <c r="B168" s="252"/>
      <c r="C168" s="253"/>
      <c r="D168" s="243" t="s">
        <v>190</v>
      </c>
      <c r="E168" s="254" t="s">
        <v>1</v>
      </c>
      <c r="F168" s="255" t="s">
        <v>206</v>
      </c>
      <c r="G168" s="253"/>
      <c r="H168" s="256">
        <v>5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190</v>
      </c>
      <c r="AU168" s="262" t="s">
        <v>84</v>
      </c>
      <c r="AV168" s="14" t="s">
        <v>84</v>
      </c>
      <c r="AW168" s="14" t="s">
        <v>32</v>
      </c>
      <c r="AX168" s="14" t="s">
        <v>80</v>
      </c>
      <c r="AY168" s="262" t="s">
        <v>181</v>
      </c>
    </row>
    <row r="169" spans="1:65" s="2" customFormat="1" ht="24.15" customHeight="1">
      <c r="A169" s="39"/>
      <c r="B169" s="40"/>
      <c r="C169" s="228" t="s">
        <v>242</v>
      </c>
      <c r="D169" s="228" t="s">
        <v>183</v>
      </c>
      <c r="E169" s="229" t="s">
        <v>811</v>
      </c>
      <c r="F169" s="230" t="s">
        <v>812</v>
      </c>
      <c r="G169" s="231" t="s">
        <v>459</v>
      </c>
      <c r="H169" s="232">
        <v>5</v>
      </c>
      <c r="I169" s="233"/>
      <c r="J169" s="234">
        <f>ROUND(I169*H169,2)</f>
        <v>0</v>
      </c>
      <c r="K169" s="230" t="s">
        <v>187</v>
      </c>
      <c r="L169" s="45"/>
      <c r="M169" s="235" t="s">
        <v>1</v>
      </c>
      <c r="N169" s="236" t="s">
        <v>41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188</v>
      </c>
      <c r="AT169" s="239" t="s">
        <v>183</v>
      </c>
      <c r="AU169" s="239" t="s">
        <v>84</v>
      </c>
      <c r="AY169" s="18" t="s">
        <v>181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80</v>
      </c>
      <c r="BK169" s="240">
        <f>ROUND(I169*H169,2)</f>
        <v>0</v>
      </c>
      <c r="BL169" s="18" t="s">
        <v>188</v>
      </c>
      <c r="BM169" s="239" t="s">
        <v>813</v>
      </c>
    </row>
    <row r="170" spans="1:51" s="13" customFormat="1" ht="12">
      <c r="A170" s="13"/>
      <c r="B170" s="241"/>
      <c r="C170" s="242"/>
      <c r="D170" s="243" t="s">
        <v>190</v>
      </c>
      <c r="E170" s="244" t="s">
        <v>1</v>
      </c>
      <c r="F170" s="245" t="s">
        <v>191</v>
      </c>
      <c r="G170" s="242"/>
      <c r="H170" s="244" t="s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190</v>
      </c>
      <c r="AU170" s="251" t="s">
        <v>84</v>
      </c>
      <c r="AV170" s="13" t="s">
        <v>80</v>
      </c>
      <c r="AW170" s="13" t="s">
        <v>32</v>
      </c>
      <c r="AX170" s="13" t="s">
        <v>76</v>
      </c>
      <c r="AY170" s="251" t="s">
        <v>181</v>
      </c>
    </row>
    <row r="171" spans="1:51" s="14" customFormat="1" ht="12">
      <c r="A171" s="14"/>
      <c r="B171" s="252"/>
      <c r="C171" s="253"/>
      <c r="D171" s="243" t="s">
        <v>190</v>
      </c>
      <c r="E171" s="254" t="s">
        <v>1</v>
      </c>
      <c r="F171" s="255" t="s">
        <v>206</v>
      </c>
      <c r="G171" s="253"/>
      <c r="H171" s="256">
        <v>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190</v>
      </c>
      <c r="AU171" s="262" t="s">
        <v>84</v>
      </c>
      <c r="AV171" s="14" t="s">
        <v>84</v>
      </c>
      <c r="AW171" s="14" t="s">
        <v>32</v>
      </c>
      <c r="AX171" s="14" t="s">
        <v>80</v>
      </c>
      <c r="AY171" s="262" t="s">
        <v>181</v>
      </c>
    </row>
    <row r="172" spans="1:65" s="2" customFormat="1" ht="24.15" customHeight="1">
      <c r="A172" s="39"/>
      <c r="B172" s="40"/>
      <c r="C172" s="228" t="s">
        <v>248</v>
      </c>
      <c r="D172" s="228" t="s">
        <v>183</v>
      </c>
      <c r="E172" s="229" t="s">
        <v>267</v>
      </c>
      <c r="F172" s="230" t="s">
        <v>268</v>
      </c>
      <c r="G172" s="231" t="s">
        <v>203</v>
      </c>
      <c r="H172" s="232">
        <v>1.7</v>
      </c>
      <c r="I172" s="233"/>
      <c r="J172" s="234">
        <f>ROUND(I172*H172,2)</f>
        <v>0</v>
      </c>
      <c r="K172" s="230" t="s">
        <v>187</v>
      </c>
      <c r="L172" s="45"/>
      <c r="M172" s="235" t="s">
        <v>1</v>
      </c>
      <c r="N172" s="236" t="s">
        <v>41</v>
      </c>
      <c r="O172" s="92"/>
      <c r="P172" s="237">
        <f>O172*H172</f>
        <v>0</v>
      </c>
      <c r="Q172" s="237">
        <v>0.00047</v>
      </c>
      <c r="R172" s="237">
        <f>Q172*H172</f>
        <v>0.0007989999999999999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188</v>
      </c>
      <c r="AT172" s="239" t="s">
        <v>183</v>
      </c>
      <c r="AU172" s="239" t="s">
        <v>84</v>
      </c>
      <c r="AY172" s="18" t="s">
        <v>181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80</v>
      </c>
      <c r="BK172" s="240">
        <f>ROUND(I172*H172,2)</f>
        <v>0</v>
      </c>
      <c r="BL172" s="18" t="s">
        <v>188</v>
      </c>
      <c r="BM172" s="239" t="s">
        <v>269</v>
      </c>
    </row>
    <row r="173" spans="1:51" s="13" customFormat="1" ht="12">
      <c r="A173" s="13"/>
      <c r="B173" s="241"/>
      <c r="C173" s="242"/>
      <c r="D173" s="243" t="s">
        <v>190</v>
      </c>
      <c r="E173" s="244" t="s">
        <v>1</v>
      </c>
      <c r="F173" s="245" t="s">
        <v>191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190</v>
      </c>
      <c r="AU173" s="251" t="s">
        <v>84</v>
      </c>
      <c r="AV173" s="13" t="s">
        <v>80</v>
      </c>
      <c r="AW173" s="13" t="s">
        <v>32</v>
      </c>
      <c r="AX173" s="13" t="s">
        <v>76</v>
      </c>
      <c r="AY173" s="251" t="s">
        <v>181</v>
      </c>
    </row>
    <row r="174" spans="1:51" s="14" customFormat="1" ht="12">
      <c r="A174" s="14"/>
      <c r="B174" s="252"/>
      <c r="C174" s="253"/>
      <c r="D174" s="243" t="s">
        <v>190</v>
      </c>
      <c r="E174" s="254" t="s">
        <v>1</v>
      </c>
      <c r="F174" s="255" t="s">
        <v>814</v>
      </c>
      <c r="G174" s="253"/>
      <c r="H174" s="256">
        <v>1.7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190</v>
      </c>
      <c r="AU174" s="262" t="s">
        <v>84</v>
      </c>
      <c r="AV174" s="14" t="s">
        <v>84</v>
      </c>
      <c r="AW174" s="14" t="s">
        <v>32</v>
      </c>
      <c r="AX174" s="14" t="s">
        <v>80</v>
      </c>
      <c r="AY174" s="262" t="s">
        <v>181</v>
      </c>
    </row>
    <row r="175" spans="1:65" s="2" customFormat="1" ht="24.15" customHeight="1">
      <c r="A175" s="39"/>
      <c r="B175" s="40"/>
      <c r="C175" s="228" t="s">
        <v>254</v>
      </c>
      <c r="D175" s="228" t="s">
        <v>183</v>
      </c>
      <c r="E175" s="229" t="s">
        <v>272</v>
      </c>
      <c r="F175" s="230" t="s">
        <v>273</v>
      </c>
      <c r="G175" s="231" t="s">
        <v>203</v>
      </c>
      <c r="H175" s="232">
        <v>1.7</v>
      </c>
      <c r="I175" s="233"/>
      <c r="J175" s="234">
        <f>ROUND(I175*H175,2)</f>
        <v>0</v>
      </c>
      <c r="K175" s="230" t="s">
        <v>187</v>
      </c>
      <c r="L175" s="45"/>
      <c r="M175" s="235" t="s">
        <v>1</v>
      </c>
      <c r="N175" s="236" t="s">
        <v>41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188</v>
      </c>
      <c r="AT175" s="239" t="s">
        <v>183</v>
      </c>
      <c r="AU175" s="239" t="s">
        <v>84</v>
      </c>
      <c r="AY175" s="18" t="s">
        <v>181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80</v>
      </c>
      <c r="BK175" s="240">
        <f>ROUND(I175*H175,2)</f>
        <v>0</v>
      </c>
      <c r="BL175" s="18" t="s">
        <v>188</v>
      </c>
      <c r="BM175" s="239" t="s">
        <v>274</v>
      </c>
    </row>
    <row r="176" spans="1:51" s="13" customFormat="1" ht="12">
      <c r="A176" s="13"/>
      <c r="B176" s="241"/>
      <c r="C176" s="242"/>
      <c r="D176" s="243" t="s">
        <v>190</v>
      </c>
      <c r="E176" s="244" t="s">
        <v>1</v>
      </c>
      <c r="F176" s="245" t="s">
        <v>191</v>
      </c>
      <c r="G176" s="242"/>
      <c r="H176" s="244" t="s">
        <v>1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190</v>
      </c>
      <c r="AU176" s="251" t="s">
        <v>84</v>
      </c>
      <c r="AV176" s="13" t="s">
        <v>80</v>
      </c>
      <c r="AW176" s="13" t="s">
        <v>32</v>
      </c>
      <c r="AX176" s="13" t="s">
        <v>76</v>
      </c>
      <c r="AY176" s="251" t="s">
        <v>181</v>
      </c>
    </row>
    <row r="177" spans="1:51" s="14" customFormat="1" ht="12">
      <c r="A177" s="14"/>
      <c r="B177" s="252"/>
      <c r="C177" s="253"/>
      <c r="D177" s="243" t="s">
        <v>190</v>
      </c>
      <c r="E177" s="254" t="s">
        <v>1</v>
      </c>
      <c r="F177" s="255" t="s">
        <v>814</v>
      </c>
      <c r="G177" s="253"/>
      <c r="H177" s="256">
        <v>1.7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190</v>
      </c>
      <c r="AU177" s="262" t="s">
        <v>84</v>
      </c>
      <c r="AV177" s="14" t="s">
        <v>84</v>
      </c>
      <c r="AW177" s="14" t="s">
        <v>32</v>
      </c>
      <c r="AX177" s="14" t="s">
        <v>80</v>
      </c>
      <c r="AY177" s="262" t="s">
        <v>181</v>
      </c>
    </row>
    <row r="178" spans="1:65" s="2" customFormat="1" ht="33" customHeight="1">
      <c r="A178" s="39"/>
      <c r="B178" s="40"/>
      <c r="C178" s="228" t="s">
        <v>8</v>
      </c>
      <c r="D178" s="228" t="s">
        <v>183</v>
      </c>
      <c r="E178" s="229" t="s">
        <v>276</v>
      </c>
      <c r="F178" s="230" t="s">
        <v>277</v>
      </c>
      <c r="G178" s="231" t="s">
        <v>245</v>
      </c>
      <c r="H178" s="232">
        <v>2.388</v>
      </c>
      <c r="I178" s="233"/>
      <c r="J178" s="234">
        <f>ROUND(I178*H178,2)</f>
        <v>0</v>
      </c>
      <c r="K178" s="230" t="s">
        <v>187</v>
      </c>
      <c r="L178" s="45"/>
      <c r="M178" s="235" t="s">
        <v>1</v>
      </c>
      <c r="N178" s="236" t="s">
        <v>41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188</v>
      </c>
      <c r="AT178" s="239" t="s">
        <v>183</v>
      </c>
      <c r="AU178" s="239" t="s">
        <v>84</v>
      </c>
      <c r="AY178" s="18" t="s">
        <v>181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80</v>
      </c>
      <c r="BK178" s="240">
        <f>ROUND(I178*H178,2)</f>
        <v>0</v>
      </c>
      <c r="BL178" s="18" t="s">
        <v>188</v>
      </c>
      <c r="BM178" s="239" t="s">
        <v>278</v>
      </c>
    </row>
    <row r="179" spans="1:51" s="13" customFormat="1" ht="12">
      <c r="A179" s="13"/>
      <c r="B179" s="241"/>
      <c r="C179" s="242"/>
      <c r="D179" s="243" t="s">
        <v>190</v>
      </c>
      <c r="E179" s="244" t="s">
        <v>1</v>
      </c>
      <c r="F179" s="245" t="s">
        <v>191</v>
      </c>
      <c r="G179" s="242"/>
      <c r="H179" s="244" t="s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190</v>
      </c>
      <c r="AU179" s="251" t="s">
        <v>84</v>
      </c>
      <c r="AV179" s="13" t="s">
        <v>80</v>
      </c>
      <c r="AW179" s="13" t="s">
        <v>32</v>
      </c>
      <c r="AX179" s="13" t="s">
        <v>76</v>
      </c>
      <c r="AY179" s="251" t="s">
        <v>181</v>
      </c>
    </row>
    <row r="180" spans="1:51" s="13" customFormat="1" ht="12">
      <c r="A180" s="13"/>
      <c r="B180" s="241"/>
      <c r="C180" s="242"/>
      <c r="D180" s="243" t="s">
        <v>190</v>
      </c>
      <c r="E180" s="244" t="s">
        <v>1</v>
      </c>
      <c r="F180" s="245" t="s">
        <v>279</v>
      </c>
      <c r="G180" s="242"/>
      <c r="H180" s="244" t="s">
        <v>1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190</v>
      </c>
      <c r="AU180" s="251" t="s">
        <v>84</v>
      </c>
      <c r="AV180" s="13" t="s">
        <v>80</v>
      </c>
      <c r="AW180" s="13" t="s">
        <v>32</v>
      </c>
      <c r="AX180" s="13" t="s">
        <v>76</v>
      </c>
      <c r="AY180" s="251" t="s">
        <v>181</v>
      </c>
    </row>
    <row r="181" spans="1:51" s="14" customFormat="1" ht="12">
      <c r="A181" s="14"/>
      <c r="B181" s="252"/>
      <c r="C181" s="253"/>
      <c r="D181" s="243" t="s">
        <v>190</v>
      </c>
      <c r="E181" s="254" t="s">
        <v>1</v>
      </c>
      <c r="F181" s="255" t="s">
        <v>815</v>
      </c>
      <c r="G181" s="253"/>
      <c r="H181" s="256">
        <v>10.328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190</v>
      </c>
      <c r="AU181" s="262" t="s">
        <v>84</v>
      </c>
      <c r="AV181" s="14" t="s">
        <v>84</v>
      </c>
      <c r="AW181" s="14" t="s">
        <v>32</v>
      </c>
      <c r="AX181" s="14" t="s">
        <v>76</v>
      </c>
      <c r="AY181" s="262" t="s">
        <v>181</v>
      </c>
    </row>
    <row r="182" spans="1:51" s="14" customFormat="1" ht="12">
      <c r="A182" s="14"/>
      <c r="B182" s="252"/>
      <c r="C182" s="253"/>
      <c r="D182" s="243" t="s">
        <v>190</v>
      </c>
      <c r="E182" s="254" t="s">
        <v>1</v>
      </c>
      <c r="F182" s="255" t="s">
        <v>816</v>
      </c>
      <c r="G182" s="253"/>
      <c r="H182" s="256">
        <v>-1.944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190</v>
      </c>
      <c r="AU182" s="262" t="s">
        <v>84</v>
      </c>
      <c r="AV182" s="14" t="s">
        <v>84</v>
      </c>
      <c r="AW182" s="14" t="s">
        <v>32</v>
      </c>
      <c r="AX182" s="14" t="s">
        <v>76</v>
      </c>
      <c r="AY182" s="262" t="s">
        <v>181</v>
      </c>
    </row>
    <row r="183" spans="1:51" s="14" customFormat="1" ht="12">
      <c r="A183" s="14"/>
      <c r="B183" s="252"/>
      <c r="C183" s="253"/>
      <c r="D183" s="243" t="s">
        <v>190</v>
      </c>
      <c r="E183" s="254" t="s">
        <v>1</v>
      </c>
      <c r="F183" s="255" t="s">
        <v>817</v>
      </c>
      <c r="G183" s="253"/>
      <c r="H183" s="256">
        <v>-0.425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190</v>
      </c>
      <c r="AU183" s="262" t="s">
        <v>84</v>
      </c>
      <c r="AV183" s="14" t="s">
        <v>84</v>
      </c>
      <c r="AW183" s="14" t="s">
        <v>32</v>
      </c>
      <c r="AX183" s="14" t="s">
        <v>76</v>
      </c>
      <c r="AY183" s="262" t="s">
        <v>181</v>
      </c>
    </row>
    <row r="184" spans="1:51" s="15" customFormat="1" ht="12">
      <c r="A184" s="15"/>
      <c r="B184" s="263"/>
      <c r="C184" s="264"/>
      <c r="D184" s="243" t="s">
        <v>190</v>
      </c>
      <c r="E184" s="265" t="s">
        <v>123</v>
      </c>
      <c r="F184" s="266" t="s">
        <v>142</v>
      </c>
      <c r="G184" s="264"/>
      <c r="H184" s="267">
        <v>7.959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190</v>
      </c>
      <c r="AU184" s="273" t="s">
        <v>84</v>
      </c>
      <c r="AV184" s="15" t="s">
        <v>188</v>
      </c>
      <c r="AW184" s="15" t="s">
        <v>32</v>
      </c>
      <c r="AX184" s="15" t="s">
        <v>76</v>
      </c>
      <c r="AY184" s="273" t="s">
        <v>181</v>
      </c>
    </row>
    <row r="185" spans="1:51" s="14" customFormat="1" ht="12">
      <c r="A185" s="14"/>
      <c r="B185" s="252"/>
      <c r="C185" s="253"/>
      <c r="D185" s="243" t="s">
        <v>190</v>
      </c>
      <c r="E185" s="254" t="s">
        <v>1</v>
      </c>
      <c r="F185" s="255" t="s">
        <v>286</v>
      </c>
      <c r="G185" s="253"/>
      <c r="H185" s="256">
        <v>2.388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190</v>
      </c>
      <c r="AU185" s="262" t="s">
        <v>84</v>
      </c>
      <c r="AV185" s="14" t="s">
        <v>84</v>
      </c>
      <c r="AW185" s="14" t="s">
        <v>32</v>
      </c>
      <c r="AX185" s="14" t="s">
        <v>80</v>
      </c>
      <c r="AY185" s="262" t="s">
        <v>181</v>
      </c>
    </row>
    <row r="186" spans="1:65" s="2" customFormat="1" ht="33" customHeight="1">
      <c r="A186" s="39"/>
      <c r="B186" s="40"/>
      <c r="C186" s="228" t="s">
        <v>262</v>
      </c>
      <c r="D186" s="228" t="s">
        <v>183</v>
      </c>
      <c r="E186" s="229" t="s">
        <v>288</v>
      </c>
      <c r="F186" s="230" t="s">
        <v>289</v>
      </c>
      <c r="G186" s="231" t="s">
        <v>245</v>
      </c>
      <c r="H186" s="232">
        <v>5.571</v>
      </c>
      <c r="I186" s="233"/>
      <c r="J186" s="234">
        <f>ROUND(I186*H186,2)</f>
        <v>0</v>
      </c>
      <c r="K186" s="230" t="s">
        <v>187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188</v>
      </c>
      <c r="AT186" s="239" t="s">
        <v>183</v>
      </c>
      <c r="AU186" s="239" t="s">
        <v>84</v>
      </c>
      <c r="AY186" s="18" t="s">
        <v>181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80</v>
      </c>
      <c r="BK186" s="240">
        <f>ROUND(I186*H186,2)</f>
        <v>0</v>
      </c>
      <c r="BL186" s="18" t="s">
        <v>188</v>
      </c>
      <c r="BM186" s="239" t="s">
        <v>290</v>
      </c>
    </row>
    <row r="187" spans="1:51" s="14" customFormat="1" ht="12">
      <c r="A187" s="14"/>
      <c r="B187" s="252"/>
      <c r="C187" s="253"/>
      <c r="D187" s="243" t="s">
        <v>190</v>
      </c>
      <c r="E187" s="254" t="s">
        <v>1</v>
      </c>
      <c r="F187" s="255" t="s">
        <v>291</v>
      </c>
      <c r="G187" s="253"/>
      <c r="H187" s="256">
        <v>5.571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190</v>
      </c>
      <c r="AU187" s="262" t="s">
        <v>84</v>
      </c>
      <c r="AV187" s="14" t="s">
        <v>84</v>
      </c>
      <c r="AW187" s="14" t="s">
        <v>32</v>
      </c>
      <c r="AX187" s="14" t="s">
        <v>80</v>
      </c>
      <c r="AY187" s="262" t="s">
        <v>181</v>
      </c>
    </row>
    <row r="188" spans="1:65" s="2" customFormat="1" ht="21.75" customHeight="1">
      <c r="A188" s="39"/>
      <c r="B188" s="40"/>
      <c r="C188" s="228" t="s">
        <v>266</v>
      </c>
      <c r="D188" s="228" t="s">
        <v>183</v>
      </c>
      <c r="E188" s="229" t="s">
        <v>292</v>
      </c>
      <c r="F188" s="230" t="s">
        <v>293</v>
      </c>
      <c r="G188" s="231" t="s">
        <v>186</v>
      </c>
      <c r="H188" s="232">
        <v>7.65</v>
      </c>
      <c r="I188" s="233"/>
      <c r="J188" s="234">
        <f>ROUND(I188*H188,2)</f>
        <v>0</v>
      </c>
      <c r="K188" s="230" t="s">
        <v>187</v>
      </c>
      <c r="L188" s="45"/>
      <c r="M188" s="235" t="s">
        <v>1</v>
      </c>
      <c r="N188" s="236" t="s">
        <v>41</v>
      </c>
      <c r="O188" s="92"/>
      <c r="P188" s="237">
        <f>O188*H188</f>
        <v>0</v>
      </c>
      <c r="Q188" s="237">
        <v>0.00084</v>
      </c>
      <c r="R188" s="237">
        <f>Q188*H188</f>
        <v>0.006426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188</v>
      </c>
      <c r="AT188" s="239" t="s">
        <v>183</v>
      </c>
      <c r="AU188" s="239" t="s">
        <v>84</v>
      </c>
      <c r="AY188" s="18" t="s">
        <v>181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80</v>
      </c>
      <c r="BK188" s="240">
        <f>ROUND(I188*H188,2)</f>
        <v>0</v>
      </c>
      <c r="BL188" s="18" t="s">
        <v>188</v>
      </c>
      <c r="BM188" s="239" t="s">
        <v>294</v>
      </c>
    </row>
    <row r="189" spans="1:51" s="13" customFormat="1" ht="12">
      <c r="A189" s="13"/>
      <c r="B189" s="241"/>
      <c r="C189" s="242"/>
      <c r="D189" s="243" t="s">
        <v>190</v>
      </c>
      <c r="E189" s="244" t="s">
        <v>1</v>
      </c>
      <c r="F189" s="245" t="s">
        <v>191</v>
      </c>
      <c r="G189" s="242"/>
      <c r="H189" s="244" t="s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190</v>
      </c>
      <c r="AU189" s="251" t="s">
        <v>84</v>
      </c>
      <c r="AV189" s="13" t="s">
        <v>80</v>
      </c>
      <c r="AW189" s="13" t="s">
        <v>32</v>
      </c>
      <c r="AX189" s="13" t="s">
        <v>76</v>
      </c>
      <c r="AY189" s="251" t="s">
        <v>181</v>
      </c>
    </row>
    <row r="190" spans="1:51" s="14" customFormat="1" ht="12">
      <c r="A190" s="14"/>
      <c r="B190" s="252"/>
      <c r="C190" s="253"/>
      <c r="D190" s="243" t="s">
        <v>190</v>
      </c>
      <c r="E190" s="254" t="s">
        <v>1</v>
      </c>
      <c r="F190" s="255" t="s">
        <v>818</v>
      </c>
      <c r="G190" s="253"/>
      <c r="H190" s="256">
        <v>25.5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190</v>
      </c>
      <c r="AU190" s="262" t="s">
        <v>84</v>
      </c>
      <c r="AV190" s="14" t="s">
        <v>84</v>
      </c>
      <c r="AW190" s="14" t="s">
        <v>32</v>
      </c>
      <c r="AX190" s="14" t="s">
        <v>76</v>
      </c>
      <c r="AY190" s="262" t="s">
        <v>181</v>
      </c>
    </row>
    <row r="191" spans="1:51" s="15" customFormat="1" ht="12">
      <c r="A191" s="15"/>
      <c r="B191" s="263"/>
      <c r="C191" s="264"/>
      <c r="D191" s="243" t="s">
        <v>190</v>
      </c>
      <c r="E191" s="265" t="s">
        <v>114</v>
      </c>
      <c r="F191" s="266" t="s">
        <v>142</v>
      </c>
      <c r="G191" s="264"/>
      <c r="H191" s="267">
        <v>25.5</v>
      </c>
      <c r="I191" s="268"/>
      <c r="J191" s="264"/>
      <c r="K191" s="264"/>
      <c r="L191" s="269"/>
      <c r="M191" s="270"/>
      <c r="N191" s="271"/>
      <c r="O191" s="271"/>
      <c r="P191" s="271"/>
      <c r="Q191" s="271"/>
      <c r="R191" s="271"/>
      <c r="S191" s="271"/>
      <c r="T191" s="27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3" t="s">
        <v>190</v>
      </c>
      <c r="AU191" s="273" t="s">
        <v>84</v>
      </c>
      <c r="AV191" s="15" t="s">
        <v>188</v>
      </c>
      <c r="AW191" s="15" t="s">
        <v>32</v>
      </c>
      <c r="AX191" s="15" t="s">
        <v>76</v>
      </c>
      <c r="AY191" s="273" t="s">
        <v>181</v>
      </c>
    </row>
    <row r="192" spans="1:51" s="14" customFormat="1" ht="12">
      <c r="A192" s="14"/>
      <c r="B192" s="252"/>
      <c r="C192" s="253"/>
      <c r="D192" s="243" t="s">
        <v>190</v>
      </c>
      <c r="E192" s="254" t="s">
        <v>1</v>
      </c>
      <c r="F192" s="255" t="s">
        <v>299</v>
      </c>
      <c r="G192" s="253"/>
      <c r="H192" s="256">
        <v>7.65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190</v>
      </c>
      <c r="AU192" s="262" t="s">
        <v>84</v>
      </c>
      <c r="AV192" s="14" t="s">
        <v>84</v>
      </c>
      <c r="AW192" s="14" t="s">
        <v>32</v>
      </c>
      <c r="AX192" s="14" t="s">
        <v>80</v>
      </c>
      <c r="AY192" s="262" t="s">
        <v>181</v>
      </c>
    </row>
    <row r="193" spans="1:65" s="2" customFormat="1" ht="24.15" customHeight="1">
      <c r="A193" s="39"/>
      <c r="B193" s="40"/>
      <c r="C193" s="228" t="s">
        <v>271</v>
      </c>
      <c r="D193" s="228" t="s">
        <v>183</v>
      </c>
      <c r="E193" s="229" t="s">
        <v>301</v>
      </c>
      <c r="F193" s="230" t="s">
        <v>302</v>
      </c>
      <c r="G193" s="231" t="s">
        <v>186</v>
      </c>
      <c r="H193" s="232">
        <v>7.65</v>
      </c>
      <c r="I193" s="233"/>
      <c r="J193" s="234">
        <f>ROUND(I193*H193,2)</f>
        <v>0</v>
      </c>
      <c r="K193" s="230" t="s">
        <v>187</v>
      </c>
      <c r="L193" s="45"/>
      <c r="M193" s="235" t="s">
        <v>1</v>
      </c>
      <c r="N193" s="236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188</v>
      </c>
      <c r="AT193" s="239" t="s">
        <v>183</v>
      </c>
      <c r="AU193" s="239" t="s">
        <v>84</v>
      </c>
      <c r="AY193" s="18" t="s">
        <v>181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80</v>
      </c>
      <c r="BK193" s="240">
        <f>ROUND(I193*H193,2)</f>
        <v>0</v>
      </c>
      <c r="BL193" s="18" t="s">
        <v>188</v>
      </c>
      <c r="BM193" s="239" t="s">
        <v>303</v>
      </c>
    </row>
    <row r="194" spans="1:51" s="14" customFormat="1" ht="12">
      <c r="A194" s="14"/>
      <c r="B194" s="252"/>
      <c r="C194" s="253"/>
      <c r="D194" s="243" t="s">
        <v>190</v>
      </c>
      <c r="E194" s="254" t="s">
        <v>1</v>
      </c>
      <c r="F194" s="255" t="s">
        <v>299</v>
      </c>
      <c r="G194" s="253"/>
      <c r="H194" s="256">
        <v>7.65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190</v>
      </c>
      <c r="AU194" s="262" t="s">
        <v>84</v>
      </c>
      <c r="AV194" s="14" t="s">
        <v>84</v>
      </c>
      <c r="AW194" s="14" t="s">
        <v>32</v>
      </c>
      <c r="AX194" s="14" t="s">
        <v>80</v>
      </c>
      <c r="AY194" s="262" t="s">
        <v>181</v>
      </c>
    </row>
    <row r="195" spans="1:65" s="2" customFormat="1" ht="37.8" customHeight="1">
      <c r="A195" s="39"/>
      <c r="B195" s="40"/>
      <c r="C195" s="228" t="s">
        <v>275</v>
      </c>
      <c r="D195" s="228" t="s">
        <v>183</v>
      </c>
      <c r="E195" s="229" t="s">
        <v>305</v>
      </c>
      <c r="F195" s="230" t="s">
        <v>306</v>
      </c>
      <c r="G195" s="231" t="s">
        <v>245</v>
      </c>
      <c r="H195" s="232">
        <v>2.169</v>
      </c>
      <c r="I195" s="233"/>
      <c r="J195" s="234">
        <f>ROUND(I195*H195,2)</f>
        <v>0</v>
      </c>
      <c r="K195" s="230" t="s">
        <v>187</v>
      </c>
      <c r="L195" s="45"/>
      <c r="M195" s="235" t="s">
        <v>1</v>
      </c>
      <c r="N195" s="236" t="s">
        <v>41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188</v>
      </c>
      <c r="AT195" s="239" t="s">
        <v>183</v>
      </c>
      <c r="AU195" s="239" t="s">
        <v>84</v>
      </c>
      <c r="AY195" s="18" t="s">
        <v>181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80</v>
      </c>
      <c r="BK195" s="240">
        <f>ROUND(I195*H195,2)</f>
        <v>0</v>
      </c>
      <c r="BL195" s="18" t="s">
        <v>188</v>
      </c>
      <c r="BM195" s="239" t="s">
        <v>819</v>
      </c>
    </row>
    <row r="196" spans="1:51" s="13" customFormat="1" ht="12">
      <c r="A196" s="13"/>
      <c r="B196" s="241"/>
      <c r="C196" s="242"/>
      <c r="D196" s="243" t="s">
        <v>190</v>
      </c>
      <c r="E196" s="244" t="s">
        <v>1</v>
      </c>
      <c r="F196" s="245" t="s">
        <v>191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190</v>
      </c>
      <c r="AU196" s="251" t="s">
        <v>84</v>
      </c>
      <c r="AV196" s="13" t="s">
        <v>80</v>
      </c>
      <c r="AW196" s="13" t="s">
        <v>32</v>
      </c>
      <c r="AX196" s="13" t="s">
        <v>76</v>
      </c>
      <c r="AY196" s="251" t="s">
        <v>181</v>
      </c>
    </row>
    <row r="197" spans="1:51" s="13" customFormat="1" ht="12">
      <c r="A197" s="13"/>
      <c r="B197" s="241"/>
      <c r="C197" s="242"/>
      <c r="D197" s="243" t="s">
        <v>190</v>
      </c>
      <c r="E197" s="244" t="s">
        <v>1</v>
      </c>
      <c r="F197" s="245" t="s">
        <v>308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190</v>
      </c>
      <c r="AU197" s="251" t="s">
        <v>84</v>
      </c>
      <c r="AV197" s="13" t="s">
        <v>80</v>
      </c>
      <c r="AW197" s="13" t="s">
        <v>32</v>
      </c>
      <c r="AX197" s="13" t="s">
        <v>76</v>
      </c>
      <c r="AY197" s="251" t="s">
        <v>181</v>
      </c>
    </row>
    <row r="198" spans="1:51" s="13" customFormat="1" ht="12">
      <c r="A198" s="13"/>
      <c r="B198" s="241"/>
      <c r="C198" s="242"/>
      <c r="D198" s="243" t="s">
        <v>190</v>
      </c>
      <c r="E198" s="244" t="s">
        <v>1</v>
      </c>
      <c r="F198" s="245" t="s">
        <v>309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190</v>
      </c>
      <c r="AU198" s="251" t="s">
        <v>84</v>
      </c>
      <c r="AV198" s="13" t="s">
        <v>80</v>
      </c>
      <c r="AW198" s="13" t="s">
        <v>32</v>
      </c>
      <c r="AX198" s="13" t="s">
        <v>76</v>
      </c>
      <c r="AY198" s="251" t="s">
        <v>181</v>
      </c>
    </row>
    <row r="199" spans="1:51" s="14" customFormat="1" ht="12">
      <c r="A199" s="14"/>
      <c r="B199" s="252"/>
      <c r="C199" s="253"/>
      <c r="D199" s="243" t="s">
        <v>190</v>
      </c>
      <c r="E199" s="254" t="s">
        <v>1</v>
      </c>
      <c r="F199" s="255" t="s">
        <v>820</v>
      </c>
      <c r="G199" s="253"/>
      <c r="H199" s="256">
        <v>0.608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190</v>
      </c>
      <c r="AU199" s="262" t="s">
        <v>84</v>
      </c>
      <c r="AV199" s="14" t="s">
        <v>84</v>
      </c>
      <c r="AW199" s="14" t="s">
        <v>32</v>
      </c>
      <c r="AX199" s="14" t="s">
        <v>76</v>
      </c>
      <c r="AY199" s="262" t="s">
        <v>181</v>
      </c>
    </row>
    <row r="200" spans="1:51" s="16" customFormat="1" ht="12">
      <c r="A200" s="16"/>
      <c r="B200" s="274"/>
      <c r="C200" s="275"/>
      <c r="D200" s="243" t="s">
        <v>190</v>
      </c>
      <c r="E200" s="276" t="s">
        <v>779</v>
      </c>
      <c r="F200" s="277" t="s">
        <v>133</v>
      </c>
      <c r="G200" s="275"/>
      <c r="H200" s="278">
        <v>0.608</v>
      </c>
      <c r="I200" s="279"/>
      <c r="J200" s="275"/>
      <c r="K200" s="275"/>
      <c r="L200" s="280"/>
      <c r="M200" s="281"/>
      <c r="N200" s="282"/>
      <c r="O200" s="282"/>
      <c r="P200" s="282"/>
      <c r="Q200" s="282"/>
      <c r="R200" s="282"/>
      <c r="S200" s="282"/>
      <c r="T200" s="283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4" t="s">
        <v>190</v>
      </c>
      <c r="AU200" s="284" t="s">
        <v>84</v>
      </c>
      <c r="AV200" s="16" t="s">
        <v>100</v>
      </c>
      <c r="AW200" s="16" t="s">
        <v>32</v>
      </c>
      <c r="AX200" s="16" t="s">
        <v>76</v>
      </c>
      <c r="AY200" s="284" t="s">
        <v>181</v>
      </c>
    </row>
    <row r="201" spans="1:51" s="13" customFormat="1" ht="12">
      <c r="A201" s="13"/>
      <c r="B201" s="241"/>
      <c r="C201" s="242"/>
      <c r="D201" s="243" t="s">
        <v>190</v>
      </c>
      <c r="E201" s="244" t="s">
        <v>1</v>
      </c>
      <c r="F201" s="245" t="s">
        <v>312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190</v>
      </c>
      <c r="AU201" s="251" t="s">
        <v>84</v>
      </c>
      <c r="AV201" s="13" t="s">
        <v>80</v>
      </c>
      <c r="AW201" s="13" t="s">
        <v>32</v>
      </c>
      <c r="AX201" s="13" t="s">
        <v>76</v>
      </c>
      <c r="AY201" s="251" t="s">
        <v>181</v>
      </c>
    </row>
    <row r="202" spans="1:51" s="14" customFormat="1" ht="12">
      <c r="A202" s="14"/>
      <c r="B202" s="252"/>
      <c r="C202" s="253"/>
      <c r="D202" s="243" t="s">
        <v>190</v>
      </c>
      <c r="E202" s="254" t="s">
        <v>1</v>
      </c>
      <c r="F202" s="255" t="s">
        <v>821</v>
      </c>
      <c r="G202" s="253"/>
      <c r="H202" s="256">
        <v>2.126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190</v>
      </c>
      <c r="AU202" s="262" t="s">
        <v>84</v>
      </c>
      <c r="AV202" s="14" t="s">
        <v>84</v>
      </c>
      <c r="AW202" s="14" t="s">
        <v>32</v>
      </c>
      <c r="AX202" s="14" t="s">
        <v>76</v>
      </c>
      <c r="AY202" s="262" t="s">
        <v>181</v>
      </c>
    </row>
    <row r="203" spans="1:51" s="16" customFormat="1" ht="12">
      <c r="A203" s="16"/>
      <c r="B203" s="274"/>
      <c r="C203" s="275"/>
      <c r="D203" s="243" t="s">
        <v>190</v>
      </c>
      <c r="E203" s="276" t="s">
        <v>781</v>
      </c>
      <c r="F203" s="277" t="s">
        <v>133</v>
      </c>
      <c r="G203" s="275"/>
      <c r="H203" s="278">
        <v>2.126</v>
      </c>
      <c r="I203" s="279"/>
      <c r="J203" s="275"/>
      <c r="K203" s="275"/>
      <c r="L203" s="280"/>
      <c r="M203" s="281"/>
      <c r="N203" s="282"/>
      <c r="O203" s="282"/>
      <c r="P203" s="282"/>
      <c r="Q203" s="282"/>
      <c r="R203" s="282"/>
      <c r="S203" s="282"/>
      <c r="T203" s="283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84" t="s">
        <v>190</v>
      </c>
      <c r="AU203" s="284" t="s">
        <v>84</v>
      </c>
      <c r="AV203" s="16" t="s">
        <v>100</v>
      </c>
      <c r="AW203" s="16" t="s">
        <v>32</v>
      </c>
      <c r="AX203" s="16" t="s">
        <v>76</v>
      </c>
      <c r="AY203" s="284" t="s">
        <v>181</v>
      </c>
    </row>
    <row r="204" spans="1:51" s="15" customFormat="1" ht="12">
      <c r="A204" s="15"/>
      <c r="B204" s="263"/>
      <c r="C204" s="264"/>
      <c r="D204" s="243" t="s">
        <v>190</v>
      </c>
      <c r="E204" s="265" t="s">
        <v>141</v>
      </c>
      <c r="F204" s="266" t="s">
        <v>142</v>
      </c>
      <c r="G204" s="264"/>
      <c r="H204" s="267">
        <v>2.734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3" t="s">
        <v>190</v>
      </c>
      <c r="AU204" s="273" t="s">
        <v>84</v>
      </c>
      <c r="AV204" s="15" t="s">
        <v>188</v>
      </c>
      <c r="AW204" s="15" t="s">
        <v>32</v>
      </c>
      <c r="AX204" s="15" t="s">
        <v>76</v>
      </c>
      <c r="AY204" s="273" t="s">
        <v>181</v>
      </c>
    </row>
    <row r="205" spans="1:51" s="14" customFormat="1" ht="12">
      <c r="A205" s="14"/>
      <c r="B205" s="252"/>
      <c r="C205" s="253"/>
      <c r="D205" s="243" t="s">
        <v>190</v>
      </c>
      <c r="E205" s="254" t="s">
        <v>146</v>
      </c>
      <c r="F205" s="255" t="s">
        <v>822</v>
      </c>
      <c r="G205" s="253"/>
      <c r="H205" s="256">
        <v>0.729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190</v>
      </c>
      <c r="AU205" s="262" t="s">
        <v>84</v>
      </c>
      <c r="AV205" s="14" t="s">
        <v>84</v>
      </c>
      <c r="AW205" s="14" t="s">
        <v>32</v>
      </c>
      <c r="AX205" s="14" t="s">
        <v>76</v>
      </c>
      <c r="AY205" s="262" t="s">
        <v>181</v>
      </c>
    </row>
    <row r="206" spans="1:51" s="14" customFormat="1" ht="12">
      <c r="A206" s="14"/>
      <c r="B206" s="252"/>
      <c r="C206" s="253"/>
      <c r="D206" s="243" t="s">
        <v>190</v>
      </c>
      <c r="E206" s="254" t="s">
        <v>126</v>
      </c>
      <c r="F206" s="255" t="s">
        <v>823</v>
      </c>
      <c r="G206" s="253"/>
      <c r="H206" s="256">
        <v>4.496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190</v>
      </c>
      <c r="AU206" s="262" t="s">
        <v>84</v>
      </c>
      <c r="AV206" s="14" t="s">
        <v>84</v>
      </c>
      <c r="AW206" s="14" t="s">
        <v>32</v>
      </c>
      <c r="AX206" s="14" t="s">
        <v>76</v>
      </c>
      <c r="AY206" s="262" t="s">
        <v>181</v>
      </c>
    </row>
    <row r="207" spans="1:51" s="14" customFormat="1" ht="12">
      <c r="A207" s="14"/>
      <c r="B207" s="252"/>
      <c r="C207" s="253"/>
      <c r="D207" s="243" t="s">
        <v>190</v>
      </c>
      <c r="E207" s="254" t="s">
        <v>144</v>
      </c>
      <c r="F207" s="255" t="s">
        <v>319</v>
      </c>
      <c r="G207" s="253"/>
      <c r="H207" s="256">
        <v>7.23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190</v>
      </c>
      <c r="AU207" s="262" t="s">
        <v>84</v>
      </c>
      <c r="AV207" s="14" t="s">
        <v>84</v>
      </c>
      <c r="AW207" s="14" t="s">
        <v>32</v>
      </c>
      <c r="AX207" s="14" t="s">
        <v>76</v>
      </c>
      <c r="AY207" s="262" t="s">
        <v>181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320</v>
      </c>
      <c r="G208" s="253"/>
      <c r="H208" s="256">
        <v>2.169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80</v>
      </c>
      <c r="AY208" s="262" t="s">
        <v>181</v>
      </c>
    </row>
    <row r="209" spans="1:65" s="2" customFormat="1" ht="37.8" customHeight="1">
      <c r="A209" s="39"/>
      <c r="B209" s="40"/>
      <c r="C209" s="228" t="s">
        <v>287</v>
      </c>
      <c r="D209" s="228" t="s">
        <v>183</v>
      </c>
      <c r="E209" s="229" t="s">
        <v>322</v>
      </c>
      <c r="F209" s="230" t="s">
        <v>323</v>
      </c>
      <c r="G209" s="231" t="s">
        <v>245</v>
      </c>
      <c r="H209" s="232">
        <v>8.676</v>
      </c>
      <c r="I209" s="233"/>
      <c r="J209" s="234">
        <f>ROUND(I209*H209,2)</f>
        <v>0</v>
      </c>
      <c r="K209" s="230" t="s">
        <v>187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188</v>
      </c>
      <c r="AT209" s="239" t="s">
        <v>183</v>
      </c>
      <c r="AU209" s="239" t="s">
        <v>84</v>
      </c>
      <c r="AY209" s="18" t="s">
        <v>181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80</v>
      </c>
      <c r="BK209" s="240">
        <f>ROUND(I209*H209,2)</f>
        <v>0</v>
      </c>
      <c r="BL209" s="18" t="s">
        <v>188</v>
      </c>
      <c r="BM209" s="239" t="s">
        <v>824</v>
      </c>
    </row>
    <row r="210" spans="1:51" s="14" customFormat="1" ht="12">
      <c r="A210" s="14"/>
      <c r="B210" s="252"/>
      <c r="C210" s="253"/>
      <c r="D210" s="243" t="s">
        <v>190</v>
      </c>
      <c r="E210" s="254" t="s">
        <v>1</v>
      </c>
      <c r="F210" s="255" t="s">
        <v>325</v>
      </c>
      <c r="G210" s="253"/>
      <c r="H210" s="256">
        <v>8.676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190</v>
      </c>
      <c r="AU210" s="262" t="s">
        <v>84</v>
      </c>
      <c r="AV210" s="14" t="s">
        <v>84</v>
      </c>
      <c r="AW210" s="14" t="s">
        <v>32</v>
      </c>
      <c r="AX210" s="14" t="s">
        <v>80</v>
      </c>
      <c r="AY210" s="262" t="s">
        <v>181</v>
      </c>
    </row>
    <row r="211" spans="1:65" s="2" customFormat="1" ht="37.8" customHeight="1">
      <c r="A211" s="39"/>
      <c r="B211" s="40"/>
      <c r="C211" s="228" t="s">
        <v>7</v>
      </c>
      <c r="D211" s="228" t="s">
        <v>183</v>
      </c>
      <c r="E211" s="229" t="s">
        <v>327</v>
      </c>
      <c r="F211" s="230" t="s">
        <v>328</v>
      </c>
      <c r="G211" s="231" t="s">
        <v>245</v>
      </c>
      <c r="H211" s="232">
        <v>5.061</v>
      </c>
      <c r="I211" s="233"/>
      <c r="J211" s="234">
        <f>ROUND(I211*H211,2)</f>
        <v>0</v>
      </c>
      <c r="K211" s="230" t="s">
        <v>187</v>
      </c>
      <c r="L211" s="45"/>
      <c r="M211" s="235" t="s">
        <v>1</v>
      </c>
      <c r="N211" s="236" t="s">
        <v>41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188</v>
      </c>
      <c r="AT211" s="239" t="s">
        <v>183</v>
      </c>
      <c r="AU211" s="239" t="s">
        <v>84</v>
      </c>
      <c r="AY211" s="18" t="s">
        <v>181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80</v>
      </c>
      <c r="BK211" s="240">
        <f>ROUND(I211*H211,2)</f>
        <v>0</v>
      </c>
      <c r="BL211" s="18" t="s">
        <v>188</v>
      </c>
      <c r="BM211" s="239" t="s">
        <v>825</v>
      </c>
    </row>
    <row r="212" spans="1:51" s="14" customFormat="1" ht="12">
      <c r="A212" s="14"/>
      <c r="B212" s="252"/>
      <c r="C212" s="253"/>
      <c r="D212" s="243" t="s">
        <v>190</v>
      </c>
      <c r="E212" s="254" t="s">
        <v>1</v>
      </c>
      <c r="F212" s="255" t="s">
        <v>330</v>
      </c>
      <c r="G212" s="253"/>
      <c r="H212" s="256">
        <v>5.061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190</v>
      </c>
      <c r="AU212" s="262" t="s">
        <v>84</v>
      </c>
      <c r="AV212" s="14" t="s">
        <v>84</v>
      </c>
      <c r="AW212" s="14" t="s">
        <v>32</v>
      </c>
      <c r="AX212" s="14" t="s">
        <v>80</v>
      </c>
      <c r="AY212" s="262" t="s">
        <v>181</v>
      </c>
    </row>
    <row r="213" spans="1:65" s="2" customFormat="1" ht="37.8" customHeight="1">
      <c r="A213" s="39"/>
      <c r="B213" s="40"/>
      <c r="C213" s="228" t="s">
        <v>300</v>
      </c>
      <c r="D213" s="228" t="s">
        <v>183</v>
      </c>
      <c r="E213" s="229" t="s">
        <v>332</v>
      </c>
      <c r="F213" s="230" t="s">
        <v>333</v>
      </c>
      <c r="G213" s="231" t="s">
        <v>245</v>
      </c>
      <c r="H213" s="232">
        <v>20.244</v>
      </c>
      <c r="I213" s="233"/>
      <c r="J213" s="234">
        <f>ROUND(I213*H213,2)</f>
        <v>0</v>
      </c>
      <c r="K213" s="230" t="s">
        <v>187</v>
      </c>
      <c r="L213" s="45"/>
      <c r="M213" s="235" t="s">
        <v>1</v>
      </c>
      <c r="N213" s="236" t="s">
        <v>41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188</v>
      </c>
      <c r="AT213" s="239" t="s">
        <v>183</v>
      </c>
      <c r="AU213" s="239" t="s">
        <v>84</v>
      </c>
      <c r="AY213" s="18" t="s">
        <v>181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80</v>
      </c>
      <c r="BK213" s="240">
        <f>ROUND(I213*H213,2)</f>
        <v>0</v>
      </c>
      <c r="BL213" s="18" t="s">
        <v>188</v>
      </c>
      <c r="BM213" s="239" t="s">
        <v>826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335</v>
      </c>
      <c r="G214" s="253"/>
      <c r="H214" s="256">
        <v>20.244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80</v>
      </c>
      <c r="AY214" s="262" t="s">
        <v>181</v>
      </c>
    </row>
    <row r="215" spans="1:65" s="2" customFormat="1" ht="24.15" customHeight="1">
      <c r="A215" s="39"/>
      <c r="B215" s="40"/>
      <c r="C215" s="228" t="s">
        <v>304</v>
      </c>
      <c r="D215" s="228" t="s">
        <v>183</v>
      </c>
      <c r="E215" s="229" t="s">
        <v>337</v>
      </c>
      <c r="F215" s="230" t="s">
        <v>338</v>
      </c>
      <c r="G215" s="231" t="s">
        <v>245</v>
      </c>
      <c r="H215" s="232">
        <v>2.169</v>
      </c>
      <c r="I215" s="233"/>
      <c r="J215" s="234">
        <f>ROUND(I215*H215,2)</f>
        <v>0</v>
      </c>
      <c r="K215" s="230" t="s">
        <v>187</v>
      </c>
      <c r="L215" s="45"/>
      <c r="M215" s="235" t="s">
        <v>1</v>
      </c>
      <c r="N215" s="236" t="s">
        <v>41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188</v>
      </c>
      <c r="AT215" s="239" t="s">
        <v>183</v>
      </c>
      <c r="AU215" s="239" t="s">
        <v>84</v>
      </c>
      <c r="AY215" s="18" t="s">
        <v>181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80</v>
      </c>
      <c r="BK215" s="240">
        <f>ROUND(I215*H215,2)</f>
        <v>0</v>
      </c>
      <c r="BL215" s="18" t="s">
        <v>188</v>
      </c>
      <c r="BM215" s="239" t="s">
        <v>339</v>
      </c>
    </row>
    <row r="216" spans="1:51" s="14" customFormat="1" ht="12">
      <c r="A216" s="14"/>
      <c r="B216" s="252"/>
      <c r="C216" s="253"/>
      <c r="D216" s="243" t="s">
        <v>190</v>
      </c>
      <c r="E216" s="254" t="s">
        <v>1</v>
      </c>
      <c r="F216" s="255" t="s">
        <v>827</v>
      </c>
      <c r="G216" s="253"/>
      <c r="H216" s="256">
        <v>2.169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190</v>
      </c>
      <c r="AU216" s="262" t="s">
        <v>84</v>
      </c>
      <c r="AV216" s="14" t="s">
        <v>84</v>
      </c>
      <c r="AW216" s="14" t="s">
        <v>32</v>
      </c>
      <c r="AX216" s="14" t="s">
        <v>80</v>
      </c>
      <c r="AY216" s="262" t="s">
        <v>181</v>
      </c>
    </row>
    <row r="217" spans="1:65" s="2" customFormat="1" ht="24.15" customHeight="1">
      <c r="A217" s="39"/>
      <c r="B217" s="40"/>
      <c r="C217" s="228" t="s">
        <v>321</v>
      </c>
      <c r="D217" s="228" t="s">
        <v>183</v>
      </c>
      <c r="E217" s="229" t="s">
        <v>337</v>
      </c>
      <c r="F217" s="230" t="s">
        <v>338</v>
      </c>
      <c r="G217" s="231" t="s">
        <v>245</v>
      </c>
      <c r="H217" s="232">
        <v>5.061</v>
      </c>
      <c r="I217" s="233"/>
      <c r="J217" s="234">
        <f>ROUND(I217*H217,2)</f>
        <v>0</v>
      </c>
      <c r="K217" s="230" t="s">
        <v>187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188</v>
      </c>
      <c r="AT217" s="239" t="s">
        <v>183</v>
      </c>
      <c r="AU217" s="239" t="s">
        <v>84</v>
      </c>
      <c r="AY217" s="18" t="s">
        <v>181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80</v>
      </c>
      <c r="BK217" s="240">
        <f>ROUND(I217*H217,2)</f>
        <v>0</v>
      </c>
      <c r="BL217" s="18" t="s">
        <v>188</v>
      </c>
      <c r="BM217" s="239" t="s">
        <v>342</v>
      </c>
    </row>
    <row r="218" spans="1:51" s="14" customFormat="1" ht="12">
      <c r="A218" s="14"/>
      <c r="B218" s="252"/>
      <c r="C218" s="253"/>
      <c r="D218" s="243" t="s">
        <v>190</v>
      </c>
      <c r="E218" s="254" t="s">
        <v>1</v>
      </c>
      <c r="F218" s="255" t="s">
        <v>343</v>
      </c>
      <c r="G218" s="253"/>
      <c r="H218" s="256">
        <v>5.061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190</v>
      </c>
      <c r="AU218" s="262" t="s">
        <v>84</v>
      </c>
      <c r="AV218" s="14" t="s">
        <v>84</v>
      </c>
      <c r="AW218" s="14" t="s">
        <v>32</v>
      </c>
      <c r="AX218" s="14" t="s">
        <v>80</v>
      </c>
      <c r="AY218" s="262" t="s">
        <v>181</v>
      </c>
    </row>
    <row r="219" spans="1:65" s="2" customFormat="1" ht="16.5" customHeight="1">
      <c r="A219" s="39"/>
      <c r="B219" s="40"/>
      <c r="C219" s="228" t="s">
        <v>326</v>
      </c>
      <c r="D219" s="228" t="s">
        <v>183</v>
      </c>
      <c r="E219" s="229" t="s">
        <v>345</v>
      </c>
      <c r="F219" s="230" t="s">
        <v>346</v>
      </c>
      <c r="G219" s="231" t="s">
        <v>245</v>
      </c>
      <c r="H219" s="232">
        <v>7.23</v>
      </c>
      <c r="I219" s="233"/>
      <c r="J219" s="234">
        <f>ROUND(I219*H219,2)</f>
        <v>0</v>
      </c>
      <c r="K219" s="230" t="s">
        <v>187</v>
      </c>
      <c r="L219" s="45"/>
      <c r="M219" s="235" t="s">
        <v>1</v>
      </c>
      <c r="N219" s="236" t="s">
        <v>41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188</v>
      </c>
      <c r="AT219" s="239" t="s">
        <v>183</v>
      </c>
      <c r="AU219" s="239" t="s">
        <v>84</v>
      </c>
      <c r="AY219" s="18" t="s">
        <v>181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80</v>
      </c>
      <c r="BK219" s="240">
        <f>ROUND(I219*H219,2)</f>
        <v>0</v>
      </c>
      <c r="BL219" s="18" t="s">
        <v>188</v>
      </c>
      <c r="BM219" s="239" t="s">
        <v>347</v>
      </c>
    </row>
    <row r="220" spans="1:51" s="14" customFormat="1" ht="12">
      <c r="A220" s="14"/>
      <c r="B220" s="252"/>
      <c r="C220" s="253"/>
      <c r="D220" s="243" t="s">
        <v>190</v>
      </c>
      <c r="E220" s="254" t="s">
        <v>1</v>
      </c>
      <c r="F220" s="255" t="s">
        <v>348</v>
      </c>
      <c r="G220" s="253"/>
      <c r="H220" s="256">
        <v>7.23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190</v>
      </c>
      <c r="AU220" s="262" t="s">
        <v>84</v>
      </c>
      <c r="AV220" s="14" t="s">
        <v>84</v>
      </c>
      <c r="AW220" s="14" t="s">
        <v>32</v>
      </c>
      <c r="AX220" s="14" t="s">
        <v>80</v>
      </c>
      <c r="AY220" s="262" t="s">
        <v>181</v>
      </c>
    </row>
    <row r="221" spans="1:65" s="2" customFormat="1" ht="33" customHeight="1">
      <c r="A221" s="39"/>
      <c r="B221" s="40"/>
      <c r="C221" s="228" t="s">
        <v>331</v>
      </c>
      <c r="D221" s="228" t="s">
        <v>183</v>
      </c>
      <c r="E221" s="229" t="s">
        <v>350</v>
      </c>
      <c r="F221" s="230" t="s">
        <v>351</v>
      </c>
      <c r="G221" s="231" t="s">
        <v>352</v>
      </c>
      <c r="H221" s="232">
        <v>13.014</v>
      </c>
      <c r="I221" s="233"/>
      <c r="J221" s="234">
        <f>ROUND(I221*H221,2)</f>
        <v>0</v>
      </c>
      <c r="K221" s="230" t="s">
        <v>187</v>
      </c>
      <c r="L221" s="45"/>
      <c r="M221" s="235" t="s">
        <v>1</v>
      </c>
      <c r="N221" s="236" t="s">
        <v>41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188</v>
      </c>
      <c r="AT221" s="239" t="s">
        <v>183</v>
      </c>
      <c r="AU221" s="239" t="s">
        <v>84</v>
      </c>
      <c r="AY221" s="18" t="s">
        <v>181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80</v>
      </c>
      <c r="BK221" s="240">
        <f>ROUND(I221*H221,2)</f>
        <v>0</v>
      </c>
      <c r="BL221" s="18" t="s">
        <v>188</v>
      </c>
      <c r="BM221" s="239" t="s">
        <v>353</v>
      </c>
    </row>
    <row r="222" spans="1:51" s="14" customFormat="1" ht="12">
      <c r="A222" s="14"/>
      <c r="B222" s="252"/>
      <c r="C222" s="253"/>
      <c r="D222" s="243" t="s">
        <v>190</v>
      </c>
      <c r="E222" s="254" t="s">
        <v>1</v>
      </c>
      <c r="F222" s="255" t="s">
        <v>354</v>
      </c>
      <c r="G222" s="253"/>
      <c r="H222" s="256">
        <v>13.014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190</v>
      </c>
      <c r="AU222" s="262" t="s">
        <v>84</v>
      </c>
      <c r="AV222" s="14" t="s">
        <v>84</v>
      </c>
      <c r="AW222" s="14" t="s">
        <v>32</v>
      </c>
      <c r="AX222" s="14" t="s">
        <v>80</v>
      </c>
      <c r="AY222" s="262" t="s">
        <v>181</v>
      </c>
    </row>
    <row r="223" spans="1:65" s="2" customFormat="1" ht="24.15" customHeight="1">
      <c r="A223" s="39"/>
      <c r="B223" s="40"/>
      <c r="C223" s="228" t="s">
        <v>336</v>
      </c>
      <c r="D223" s="228" t="s">
        <v>183</v>
      </c>
      <c r="E223" s="229" t="s">
        <v>356</v>
      </c>
      <c r="F223" s="230" t="s">
        <v>357</v>
      </c>
      <c r="G223" s="231" t="s">
        <v>245</v>
      </c>
      <c r="H223" s="232">
        <v>5.225</v>
      </c>
      <c r="I223" s="233"/>
      <c r="J223" s="234">
        <f>ROUND(I223*H223,2)</f>
        <v>0</v>
      </c>
      <c r="K223" s="230" t="s">
        <v>187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188</v>
      </c>
      <c r="AT223" s="239" t="s">
        <v>183</v>
      </c>
      <c r="AU223" s="239" t="s">
        <v>84</v>
      </c>
      <c r="AY223" s="18" t="s">
        <v>181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80</v>
      </c>
      <c r="BK223" s="240">
        <f>ROUND(I223*H223,2)</f>
        <v>0</v>
      </c>
      <c r="BL223" s="18" t="s">
        <v>188</v>
      </c>
      <c r="BM223" s="239" t="s">
        <v>828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</v>
      </c>
      <c r="F224" s="255" t="s">
        <v>359</v>
      </c>
      <c r="G224" s="253"/>
      <c r="H224" s="256">
        <v>5.225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80</v>
      </c>
      <c r="AY224" s="262" t="s">
        <v>181</v>
      </c>
    </row>
    <row r="225" spans="1:65" s="2" customFormat="1" ht="24.15" customHeight="1">
      <c r="A225" s="39"/>
      <c r="B225" s="40"/>
      <c r="C225" s="228" t="s">
        <v>341</v>
      </c>
      <c r="D225" s="228" t="s">
        <v>183</v>
      </c>
      <c r="E225" s="229" t="s">
        <v>361</v>
      </c>
      <c r="F225" s="230" t="s">
        <v>362</v>
      </c>
      <c r="G225" s="231" t="s">
        <v>245</v>
      </c>
      <c r="H225" s="232">
        <v>2.12</v>
      </c>
      <c r="I225" s="233"/>
      <c r="J225" s="234">
        <f>ROUND(I225*H225,2)</f>
        <v>0</v>
      </c>
      <c r="K225" s="230" t="s">
        <v>187</v>
      </c>
      <c r="L225" s="45"/>
      <c r="M225" s="235" t="s">
        <v>1</v>
      </c>
      <c r="N225" s="236" t="s">
        <v>41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188</v>
      </c>
      <c r="AT225" s="239" t="s">
        <v>183</v>
      </c>
      <c r="AU225" s="239" t="s">
        <v>84</v>
      </c>
      <c r="AY225" s="18" t="s">
        <v>181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80</v>
      </c>
      <c r="BK225" s="240">
        <f>ROUND(I225*H225,2)</f>
        <v>0</v>
      </c>
      <c r="BL225" s="18" t="s">
        <v>188</v>
      </c>
      <c r="BM225" s="239" t="s">
        <v>363</v>
      </c>
    </row>
    <row r="226" spans="1:51" s="13" customFormat="1" ht="12">
      <c r="A226" s="13"/>
      <c r="B226" s="241"/>
      <c r="C226" s="242"/>
      <c r="D226" s="243" t="s">
        <v>190</v>
      </c>
      <c r="E226" s="244" t="s">
        <v>1</v>
      </c>
      <c r="F226" s="245" t="s">
        <v>191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190</v>
      </c>
      <c r="AU226" s="251" t="s">
        <v>84</v>
      </c>
      <c r="AV226" s="13" t="s">
        <v>80</v>
      </c>
      <c r="AW226" s="13" t="s">
        <v>32</v>
      </c>
      <c r="AX226" s="13" t="s">
        <v>76</v>
      </c>
      <c r="AY226" s="251" t="s">
        <v>181</v>
      </c>
    </row>
    <row r="227" spans="1:51" s="14" customFormat="1" ht="12">
      <c r="A227" s="14"/>
      <c r="B227" s="252"/>
      <c r="C227" s="253"/>
      <c r="D227" s="243" t="s">
        <v>190</v>
      </c>
      <c r="E227" s="254" t="s">
        <v>1</v>
      </c>
      <c r="F227" s="255" t="s">
        <v>829</v>
      </c>
      <c r="G227" s="253"/>
      <c r="H227" s="256">
        <v>0.006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190</v>
      </c>
      <c r="AU227" s="262" t="s">
        <v>84</v>
      </c>
      <c r="AV227" s="14" t="s">
        <v>84</v>
      </c>
      <c r="AW227" s="14" t="s">
        <v>32</v>
      </c>
      <c r="AX227" s="14" t="s">
        <v>76</v>
      </c>
      <c r="AY227" s="262" t="s">
        <v>181</v>
      </c>
    </row>
    <row r="228" spans="1:51" s="16" customFormat="1" ht="12">
      <c r="A228" s="16"/>
      <c r="B228" s="274"/>
      <c r="C228" s="275"/>
      <c r="D228" s="243" t="s">
        <v>190</v>
      </c>
      <c r="E228" s="276" t="s">
        <v>1</v>
      </c>
      <c r="F228" s="277" t="s">
        <v>133</v>
      </c>
      <c r="G228" s="275"/>
      <c r="H228" s="278">
        <v>0.006</v>
      </c>
      <c r="I228" s="279"/>
      <c r="J228" s="275"/>
      <c r="K228" s="275"/>
      <c r="L228" s="280"/>
      <c r="M228" s="281"/>
      <c r="N228" s="282"/>
      <c r="O228" s="282"/>
      <c r="P228" s="282"/>
      <c r="Q228" s="282"/>
      <c r="R228" s="282"/>
      <c r="S228" s="282"/>
      <c r="T228" s="283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84" t="s">
        <v>190</v>
      </c>
      <c r="AU228" s="284" t="s">
        <v>84</v>
      </c>
      <c r="AV228" s="16" t="s">
        <v>100</v>
      </c>
      <c r="AW228" s="16" t="s">
        <v>32</v>
      </c>
      <c r="AX228" s="16" t="s">
        <v>76</v>
      </c>
      <c r="AY228" s="284" t="s">
        <v>181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120</v>
      </c>
      <c r="F229" s="255" t="s">
        <v>830</v>
      </c>
      <c r="G229" s="253"/>
      <c r="H229" s="256">
        <v>2.12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76</v>
      </c>
      <c r="AY229" s="262" t="s">
        <v>181</v>
      </c>
    </row>
    <row r="230" spans="1:51" s="14" customFormat="1" ht="12">
      <c r="A230" s="14"/>
      <c r="B230" s="252"/>
      <c r="C230" s="253"/>
      <c r="D230" s="243" t="s">
        <v>190</v>
      </c>
      <c r="E230" s="254" t="s">
        <v>1</v>
      </c>
      <c r="F230" s="255" t="s">
        <v>120</v>
      </c>
      <c r="G230" s="253"/>
      <c r="H230" s="256">
        <v>2.12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190</v>
      </c>
      <c r="AU230" s="262" t="s">
        <v>84</v>
      </c>
      <c r="AV230" s="14" t="s">
        <v>84</v>
      </c>
      <c r="AW230" s="14" t="s">
        <v>32</v>
      </c>
      <c r="AX230" s="14" t="s">
        <v>80</v>
      </c>
      <c r="AY230" s="262" t="s">
        <v>181</v>
      </c>
    </row>
    <row r="231" spans="1:65" s="2" customFormat="1" ht="16.5" customHeight="1">
      <c r="A231" s="39"/>
      <c r="B231" s="40"/>
      <c r="C231" s="285" t="s">
        <v>344</v>
      </c>
      <c r="D231" s="285" t="s">
        <v>369</v>
      </c>
      <c r="E231" s="286" t="s">
        <v>370</v>
      </c>
      <c r="F231" s="287" t="s">
        <v>371</v>
      </c>
      <c r="G231" s="288" t="s">
        <v>352</v>
      </c>
      <c r="H231" s="289">
        <v>8.093</v>
      </c>
      <c r="I231" s="290"/>
      <c r="J231" s="291">
        <f>ROUND(I231*H231,2)</f>
        <v>0</v>
      </c>
      <c r="K231" s="287" t="s">
        <v>1</v>
      </c>
      <c r="L231" s="292"/>
      <c r="M231" s="293" t="s">
        <v>1</v>
      </c>
      <c r="N231" s="294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222</v>
      </c>
      <c r="AT231" s="239" t="s">
        <v>369</v>
      </c>
      <c r="AU231" s="239" t="s">
        <v>84</v>
      </c>
      <c r="AY231" s="18" t="s">
        <v>181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80</v>
      </c>
      <c r="BK231" s="240">
        <f>ROUND(I231*H231,2)</f>
        <v>0</v>
      </c>
      <c r="BL231" s="18" t="s">
        <v>188</v>
      </c>
      <c r="BM231" s="239" t="s">
        <v>372</v>
      </c>
    </row>
    <row r="232" spans="1:51" s="14" customFormat="1" ht="12">
      <c r="A232" s="14"/>
      <c r="B232" s="252"/>
      <c r="C232" s="253"/>
      <c r="D232" s="243" t="s">
        <v>190</v>
      </c>
      <c r="E232" s="254" t="s">
        <v>1</v>
      </c>
      <c r="F232" s="255" t="s">
        <v>373</v>
      </c>
      <c r="G232" s="253"/>
      <c r="H232" s="256">
        <v>8.093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190</v>
      </c>
      <c r="AU232" s="262" t="s">
        <v>84</v>
      </c>
      <c r="AV232" s="14" t="s">
        <v>84</v>
      </c>
      <c r="AW232" s="14" t="s">
        <v>32</v>
      </c>
      <c r="AX232" s="14" t="s">
        <v>80</v>
      </c>
      <c r="AY232" s="262" t="s">
        <v>181</v>
      </c>
    </row>
    <row r="233" spans="1:65" s="2" customFormat="1" ht="16.5" customHeight="1">
      <c r="A233" s="39"/>
      <c r="B233" s="40"/>
      <c r="C233" s="285" t="s">
        <v>349</v>
      </c>
      <c r="D233" s="285" t="s">
        <v>369</v>
      </c>
      <c r="E233" s="286" t="s">
        <v>375</v>
      </c>
      <c r="F233" s="287" t="s">
        <v>376</v>
      </c>
      <c r="G233" s="288" t="s">
        <v>352</v>
      </c>
      <c r="H233" s="289">
        <v>3.816</v>
      </c>
      <c r="I233" s="290"/>
      <c r="J233" s="291">
        <f>ROUND(I233*H233,2)</f>
        <v>0</v>
      </c>
      <c r="K233" s="287" t="s">
        <v>1</v>
      </c>
      <c r="L233" s="292"/>
      <c r="M233" s="293" t="s">
        <v>1</v>
      </c>
      <c r="N233" s="294" t="s">
        <v>41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222</v>
      </c>
      <c r="AT233" s="239" t="s">
        <v>369</v>
      </c>
      <c r="AU233" s="239" t="s">
        <v>84</v>
      </c>
      <c r="AY233" s="18" t="s">
        <v>181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80</v>
      </c>
      <c r="BK233" s="240">
        <f>ROUND(I233*H233,2)</f>
        <v>0</v>
      </c>
      <c r="BL233" s="18" t="s">
        <v>188</v>
      </c>
      <c r="BM233" s="239" t="s">
        <v>377</v>
      </c>
    </row>
    <row r="234" spans="1:51" s="14" customFormat="1" ht="12">
      <c r="A234" s="14"/>
      <c r="B234" s="252"/>
      <c r="C234" s="253"/>
      <c r="D234" s="243" t="s">
        <v>190</v>
      </c>
      <c r="E234" s="254" t="s">
        <v>1</v>
      </c>
      <c r="F234" s="255" t="s">
        <v>378</v>
      </c>
      <c r="G234" s="253"/>
      <c r="H234" s="256">
        <v>3.816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190</v>
      </c>
      <c r="AU234" s="262" t="s">
        <v>84</v>
      </c>
      <c r="AV234" s="14" t="s">
        <v>84</v>
      </c>
      <c r="AW234" s="14" t="s">
        <v>32</v>
      </c>
      <c r="AX234" s="14" t="s">
        <v>80</v>
      </c>
      <c r="AY234" s="262" t="s">
        <v>181</v>
      </c>
    </row>
    <row r="235" spans="1:65" s="2" customFormat="1" ht="24.15" customHeight="1">
      <c r="A235" s="39"/>
      <c r="B235" s="40"/>
      <c r="C235" s="228" t="s">
        <v>355</v>
      </c>
      <c r="D235" s="228" t="s">
        <v>183</v>
      </c>
      <c r="E235" s="229" t="s">
        <v>337</v>
      </c>
      <c r="F235" s="230" t="s">
        <v>338</v>
      </c>
      <c r="G235" s="231" t="s">
        <v>245</v>
      </c>
      <c r="H235" s="232">
        <v>7.224</v>
      </c>
      <c r="I235" s="233"/>
      <c r="J235" s="234">
        <f>ROUND(I235*H235,2)</f>
        <v>0</v>
      </c>
      <c r="K235" s="230" t="s">
        <v>187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188</v>
      </c>
      <c r="AT235" s="239" t="s">
        <v>183</v>
      </c>
      <c r="AU235" s="239" t="s">
        <v>84</v>
      </c>
      <c r="AY235" s="18" t="s">
        <v>181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80</v>
      </c>
      <c r="BK235" s="240">
        <f>ROUND(I235*H235,2)</f>
        <v>0</v>
      </c>
      <c r="BL235" s="18" t="s">
        <v>188</v>
      </c>
      <c r="BM235" s="239" t="s">
        <v>380</v>
      </c>
    </row>
    <row r="236" spans="1:51" s="13" customFormat="1" ht="12">
      <c r="A236" s="13"/>
      <c r="B236" s="241"/>
      <c r="C236" s="242"/>
      <c r="D236" s="243" t="s">
        <v>190</v>
      </c>
      <c r="E236" s="244" t="s">
        <v>1</v>
      </c>
      <c r="F236" s="245" t="s">
        <v>191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190</v>
      </c>
      <c r="AU236" s="251" t="s">
        <v>84</v>
      </c>
      <c r="AV236" s="13" t="s">
        <v>80</v>
      </c>
      <c r="AW236" s="13" t="s">
        <v>32</v>
      </c>
      <c r="AX236" s="13" t="s">
        <v>76</v>
      </c>
      <c r="AY236" s="251" t="s">
        <v>181</v>
      </c>
    </row>
    <row r="237" spans="1:51" s="13" customFormat="1" ht="12">
      <c r="A237" s="13"/>
      <c r="B237" s="241"/>
      <c r="C237" s="242"/>
      <c r="D237" s="243" t="s">
        <v>190</v>
      </c>
      <c r="E237" s="244" t="s">
        <v>1</v>
      </c>
      <c r="F237" s="245" t="s">
        <v>381</v>
      </c>
      <c r="G237" s="242"/>
      <c r="H237" s="244" t="s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190</v>
      </c>
      <c r="AU237" s="251" t="s">
        <v>84</v>
      </c>
      <c r="AV237" s="13" t="s">
        <v>80</v>
      </c>
      <c r="AW237" s="13" t="s">
        <v>32</v>
      </c>
      <c r="AX237" s="13" t="s">
        <v>76</v>
      </c>
      <c r="AY237" s="251" t="s">
        <v>181</v>
      </c>
    </row>
    <row r="238" spans="1:51" s="14" customFormat="1" ht="12">
      <c r="A238" s="14"/>
      <c r="B238" s="252"/>
      <c r="C238" s="253"/>
      <c r="D238" s="243" t="s">
        <v>190</v>
      </c>
      <c r="E238" s="254" t="s">
        <v>1</v>
      </c>
      <c r="F238" s="255" t="s">
        <v>831</v>
      </c>
      <c r="G238" s="253"/>
      <c r="H238" s="256">
        <v>7.224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190</v>
      </c>
      <c r="AU238" s="262" t="s">
        <v>84</v>
      </c>
      <c r="AV238" s="14" t="s">
        <v>84</v>
      </c>
      <c r="AW238" s="14" t="s">
        <v>32</v>
      </c>
      <c r="AX238" s="14" t="s">
        <v>76</v>
      </c>
      <c r="AY238" s="262" t="s">
        <v>181</v>
      </c>
    </row>
    <row r="239" spans="1:51" s="15" customFormat="1" ht="12">
      <c r="A239" s="15"/>
      <c r="B239" s="263"/>
      <c r="C239" s="264"/>
      <c r="D239" s="243" t="s">
        <v>190</v>
      </c>
      <c r="E239" s="265" t="s">
        <v>118</v>
      </c>
      <c r="F239" s="266" t="s">
        <v>142</v>
      </c>
      <c r="G239" s="264"/>
      <c r="H239" s="267">
        <v>7.224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3" t="s">
        <v>190</v>
      </c>
      <c r="AU239" s="273" t="s">
        <v>84</v>
      </c>
      <c r="AV239" s="15" t="s">
        <v>188</v>
      </c>
      <c r="AW239" s="15" t="s">
        <v>32</v>
      </c>
      <c r="AX239" s="15" t="s">
        <v>80</v>
      </c>
      <c r="AY239" s="273" t="s">
        <v>181</v>
      </c>
    </row>
    <row r="240" spans="1:65" s="2" customFormat="1" ht="33" customHeight="1">
      <c r="A240" s="39"/>
      <c r="B240" s="40"/>
      <c r="C240" s="228" t="s">
        <v>360</v>
      </c>
      <c r="D240" s="228" t="s">
        <v>183</v>
      </c>
      <c r="E240" s="229" t="s">
        <v>384</v>
      </c>
      <c r="F240" s="230" t="s">
        <v>385</v>
      </c>
      <c r="G240" s="231" t="s">
        <v>245</v>
      </c>
      <c r="H240" s="232">
        <v>7.224</v>
      </c>
      <c r="I240" s="233"/>
      <c r="J240" s="234">
        <f>ROUND(I240*H240,2)</f>
        <v>0</v>
      </c>
      <c r="K240" s="230" t="s">
        <v>187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188</v>
      </c>
      <c r="AT240" s="239" t="s">
        <v>183</v>
      </c>
      <c r="AU240" s="239" t="s">
        <v>84</v>
      </c>
      <c r="AY240" s="18" t="s">
        <v>181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80</v>
      </c>
      <c r="BK240" s="240">
        <f>ROUND(I240*H240,2)</f>
        <v>0</v>
      </c>
      <c r="BL240" s="18" t="s">
        <v>188</v>
      </c>
      <c r="BM240" s="239" t="s">
        <v>386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118</v>
      </c>
      <c r="G241" s="253"/>
      <c r="H241" s="256">
        <v>7.224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80</v>
      </c>
      <c r="AY241" s="262" t="s">
        <v>181</v>
      </c>
    </row>
    <row r="242" spans="1:63" s="12" customFormat="1" ht="22.8" customHeight="1">
      <c r="A242" s="12"/>
      <c r="B242" s="212"/>
      <c r="C242" s="213"/>
      <c r="D242" s="214" t="s">
        <v>75</v>
      </c>
      <c r="E242" s="226" t="s">
        <v>188</v>
      </c>
      <c r="F242" s="226" t="s">
        <v>406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SUM(P243:P244)</f>
        <v>0</v>
      </c>
      <c r="Q242" s="220"/>
      <c r="R242" s="221">
        <f>SUM(R243:R244)</f>
        <v>0</v>
      </c>
      <c r="S242" s="220"/>
      <c r="T242" s="222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80</v>
      </c>
      <c r="AT242" s="224" t="s">
        <v>75</v>
      </c>
      <c r="AU242" s="224" t="s">
        <v>80</v>
      </c>
      <c r="AY242" s="223" t="s">
        <v>181</v>
      </c>
      <c r="BK242" s="225">
        <f>SUM(BK243:BK244)</f>
        <v>0</v>
      </c>
    </row>
    <row r="243" spans="1:65" s="2" customFormat="1" ht="16.5" customHeight="1">
      <c r="A243" s="39"/>
      <c r="B243" s="40"/>
      <c r="C243" s="228" t="s">
        <v>368</v>
      </c>
      <c r="D243" s="228" t="s">
        <v>183</v>
      </c>
      <c r="E243" s="229" t="s">
        <v>408</v>
      </c>
      <c r="F243" s="230" t="s">
        <v>409</v>
      </c>
      <c r="G243" s="231" t="s">
        <v>410</v>
      </c>
      <c r="H243" s="232">
        <v>0.608</v>
      </c>
      <c r="I243" s="233"/>
      <c r="J243" s="234">
        <f>ROUND(I243*H243,2)</f>
        <v>0</v>
      </c>
      <c r="K243" s="230" t="s">
        <v>187</v>
      </c>
      <c r="L243" s="45"/>
      <c r="M243" s="235" t="s">
        <v>1</v>
      </c>
      <c r="N243" s="236" t="s">
        <v>41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188</v>
      </c>
      <c r="AT243" s="239" t="s">
        <v>183</v>
      </c>
      <c r="AU243" s="239" t="s">
        <v>84</v>
      </c>
      <c r="AY243" s="18" t="s">
        <v>181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80</v>
      </c>
      <c r="BK243" s="240">
        <f>ROUND(I243*H243,2)</f>
        <v>0</v>
      </c>
      <c r="BL243" s="18" t="s">
        <v>188</v>
      </c>
      <c r="BM243" s="239" t="s">
        <v>832</v>
      </c>
    </row>
    <row r="244" spans="1:51" s="14" customFormat="1" ht="12">
      <c r="A244" s="14"/>
      <c r="B244" s="252"/>
      <c r="C244" s="253"/>
      <c r="D244" s="243" t="s">
        <v>190</v>
      </c>
      <c r="E244" s="254" t="s">
        <v>1</v>
      </c>
      <c r="F244" s="255" t="s">
        <v>779</v>
      </c>
      <c r="G244" s="253"/>
      <c r="H244" s="256">
        <v>0.608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190</v>
      </c>
      <c r="AU244" s="262" t="s">
        <v>84</v>
      </c>
      <c r="AV244" s="14" t="s">
        <v>84</v>
      </c>
      <c r="AW244" s="14" t="s">
        <v>32</v>
      </c>
      <c r="AX244" s="14" t="s">
        <v>80</v>
      </c>
      <c r="AY244" s="262" t="s">
        <v>181</v>
      </c>
    </row>
    <row r="245" spans="1:63" s="12" customFormat="1" ht="22.8" customHeight="1">
      <c r="A245" s="12"/>
      <c r="B245" s="212"/>
      <c r="C245" s="213"/>
      <c r="D245" s="214" t="s">
        <v>75</v>
      </c>
      <c r="E245" s="226" t="s">
        <v>206</v>
      </c>
      <c r="F245" s="226" t="s">
        <v>422</v>
      </c>
      <c r="G245" s="213"/>
      <c r="H245" s="213"/>
      <c r="I245" s="216"/>
      <c r="J245" s="227">
        <f>BK245</f>
        <v>0</v>
      </c>
      <c r="K245" s="213"/>
      <c r="L245" s="218"/>
      <c r="M245" s="219"/>
      <c r="N245" s="220"/>
      <c r="O245" s="220"/>
      <c r="P245" s="221">
        <f>SUM(P246:P275)</f>
        <v>0</v>
      </c>
      <c r="Q245" s="220"/>
      <c r="R245" s="221">
        <f>SUM(R246:R275)</f>
        <v>8.103199499999999</v>
      </c>
      <c r="S245" s="220"/>
      <c r="T245" s="222">
        <f>SUM(T246:T275)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80</v>
      </c>
      <c r="AT245" s="224" t="s">
        <v>75</v>
      </c>
      <c r="AU245" s="224" t="s">
        <v>80</v>
      </c>
      <c r="AY245" s="223" t="s">
        <v>181</v>
      </c>
      <c r="BK245" s="225">
        <f>SUM(BK246:BK275)</f>
        <v>0</v>
      </c>
    </row>
    <row r="246" spans="1:65" s="2" customFormat="1" ht="21.75" customHeight="1">
      <c r="A246" s="39"/>
      <c r="B246" s="40"/>
      <c r="C246" s="228" t="s">
        <v>374</v>
      </c>
      <c r="D246" s="228" t="s">
        <v>183</v>
      </c>
      <c r="E246" s="229" t="s">
        <v>833</v>
      </c>
      <c r="F246" s="230" t="s">
        <v>834</v>
      </c>
      <c r="G246" s="231" t="s">
        <v>186</v>
      </c>
      <c r="H246" s="232">
        <v>1.215</v>
      </c>
      <c r="I246" s="233"/>
      <c r="J246" s="234">
        <f>ROUND(I246*H246,2)</f>
        <v>0</v>
      </c>
      <c r="K246" s="230" t="s">
        <v>187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0.23</v>
      </c>
      <c r="R246" s="237">
        <f>Q246*H246</f>
        <v>0.27945000000000003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188</v>
      </c>
      <c r="AT246" s="239" t="s">
        <v>183</v>
      </c>
      <c r="AU246" s="239" t="s">
        <v>84</v>
      </c>
      <c r="AY246" s="18" t="s">
        <v>181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80</v>
      </c>
      <c r="BK246" s="240">
        <f>ROUND(I246*H246,2)</f>
        <v>0</v>
      </c>
      <c r="BL246" s="18" t="s">
        <v>188</v>
      </c>
      <c r="BM246" s="239" t="s">
        <v>835</v>
      </c>
    </row>
    <row r="247" spans="1:51" s="13" customFormat="1" ht="12">
      <c r="A247" s="13"/>
      <c r="B247" s="241"/>
      <c r="C247" s="242"/>
      <c r="D247" s="243" t="s">
        <v>190</v>
      </c>
      <c r="E247" s="244" t="s">
        <v>1</v>
      </c>
      <c r="F247" s="245" t="s">
        <v>427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190</v>
      </c>
      <c r="AU247" s="251" t="s">
        <v>84</v>
      </c>
      <c r="AV247" s="13" t="s">
        <v>80</v>
      </c>
      <c r="AW247" s="13" t="s">
        <v>32</v>
      </c>
      <c r="AX247" s="13" t="s">
        <v>76</v>
      </c>
      <c r="AY247" s="251" t="s">
        <v>181</v>
      </c>
    </row>
    <row r="248" spans="1:51" s="14" customFormat="1" ht="12">
      <c r="A248" s="14"/>
      <c r="B248" s="252"/>
      <c r="C248" s="253"/>
      <c r="D248" s="243" t="s">
        <v>190</v>
      </c>
      <c r="E248" s="254" t="s">
        <v>1</v>
      </c>
      <c r="F248" s="255" t="s">
        <v>796</v>
      </c>
      <c r="G248" s="253"/>
      <c r="H248" s="256">
        <v>1.215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190</v>
      </c>
      <c r="AU248" s="262" t="s">
        <v>84</v>
      </c>
      <c r="AV248" s="14" t="s">
        <v>84</v>
      </c>
      <c r="AW248" s="14" t="s">
        <v>32</v>
      </c>
      <c r="AX248" s="14" t="s">
        <v>80</v>
      </c>
      <c r="AY248" s="262" t="s">
        <v>181</v>
      </c>
    </row>
    <row r="249" spans="1:65" s="2" customFormat="1" ht="16.5" customHeight="1">
      <c r="A249" s="39"/>
      <c r="B249" s="40"/>
      <c r="C249" s="228" t="s">
        <v>379</v>
      </c>
      <c r="D249" s="228" t="s">
        <v>183</v>
      </c>
      <c r="E249" s="229" t="s">
        <v>424</v>
      </c>
      <c r="F249" s="230" t="s">
        <v>836</v>
      </c>
      <c r="G249" s="231" t="s">
        <v>186</v>
      </c>
      <c r="H249" s="232">
        <v>4.86</v>
      </c>
      <c r="I249" s="233"/>
      <c r="J249" s="234">
        <f>ROUND(I249*H249,2)</f>
        <v>0</v>
      </c>
      <c r="K249" s="230" t="s">
        <v>187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0.575</v>
      </c>
      <c r="R249" s="237">
        <f>Q249*H249</f>
        <v>2.7944999999999998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188</v>
      </c>
      <c r="AT249" s="239" t="s">
        <v>183</v>
      </c>
      <c r="AU249" s="239" t="s">
        <v>84</v>
      </c>
      <c r="AY249" s="18" t="s">
        <v>181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80</v>
      </c>
      <c r="BK249" s="240">
        <f>ROUND(I249*H249,2)</f>
        <v>0</v>
      </c>
      <c r="BL249" s="18" t="s">
        <v>188</v>
      </c>
      <c r="BM249" s="239" t="s">
        <v>426</v>
      </c>
    </row>
    <row r="250" spans="1:51" s="13" customFormat="1" ht="12">
      <c r="A250" s="13"/>
      <c r="B250" s="241"/>
      <c r="C250" s="242"/>
      <c r="D250" s="243" t="s">
        <v>190</v>
      </c>
      <c r="E250" s="244" t="s">
        <v>1</v>
      </c>
      <c r="F250" s="245" t="s">
        <v>427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190</v>
      </c>
      <c r="AU250" s="251" t="s">
        <v>84</v>
      </c>
      <c r="AV250" s="13" t="s">
        <v>80</v>
      </c>
      <c r="AW250" s="13" t="s">
        <v>32</v>
      </c>
      <c r="AX250" s="13" t="s">
        <v>76</v>
      </c>
      <c r="AY250" s="251" t="s">
        <v>181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</v>
      </c>
      <c r="F251" s="255" t="s">
        <v>837</v>
      </c>
      <c r="G251" s="253"/>
      <c r="H251" s="256">
        <v>4.86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80</v>
      </c>
      <c r="AY251" s="262" t="s">
        <v>181</v>
      </c>
    </row>
    <row r="252" spans="1:65" s="2" customFormat="1" ht="24.15" customHeight="1">
      <c r="A252" s="39"/>
      <c r="B252" s="40"/>
      <c r="C252" s="228" t="s">
        <v>383</v>
      </c>
      <c r="D252" s="228" t="s">
        <v>183</v>
      </c>
      <c r="E252" s="229" t="s">
        <v>435</v>
      </c>
      <c r="F252" s="230" t="s">
        <v>436</v>
      </c>
      <c r="G252" s="231" t="s">
        <v>186</v>
      </c>
      <c r="H252" s="232">
        <v>4.86</v>
      </c>
      <c r="I252" s="233"/>
      <c r="J252" s="234">
        <f>ROUND(I252*H252,2)</f>
        <v>0</v>
      </c>
      <c r="K252" s="230" t="s">
        <v>187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0.33206</v>
      </c>
      <c r="R252" s="237">
        <f>Q252*H252</f>
        <v>1.6138116000000002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188</v>
      </c>
      <c r="AT252" s="239" t="s">
        <v>183</v>
      </c>
      <c r="AU252" s="239" t="s">
        <v>84</v>
      </c>
      <c r="AY252" s="18" t="s">
        <v>181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80</v>
      </c>
      <c r="BK252" s="240">
        <f>ROUND(I252*H252,2)</f>
        <v>0</v>
      </c>
      <c r="BL252" s="18" t="s">
        <v>188</v>
      </c>
      <c r="BM252" s="239" t="s">
        <v>437</v>
      </c>
    </row>
    <row r="253" spans="1:51" s="13" customFormat="1" ht="12">
      <c r="A253" s="13"/>
      <c r="B253" s="241"/>
      <c r="C253" s="242"/>
      <c r="D253" s="243" t="s">
        <v>190</v>
      </c>
      <c r="E253" s="244" t="s">
        <v>1</v>
      </c>
      <c r="F253" s="245" t="s">
        <v>427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190</v>
      </c>
      <c r="AU253" s="251" t="s">
        <v>84</v>
      </c>
      <c r="AV253" s="13" t="s">
        <v>80</v>
      </c>
      <c r="AW253" s="13" t="s">
        <v>32</v>
      </c>
      <c r="AX253" s="13" t="s">
        <v>76</v>
      </c>
      <c r="AY253" s="251" t="s">
        <v>181</v>
      </c>
    </row>
    <row r="254" spans="1:51" s="14" customFormat="1" ht="12">
      <c r="A254" s="14"/>
      <c r="B254" s="252"/>
      <c r="C254" s="253"/>
      <c r="D254" s="243" t="s">
        <v>190</v>
      </c>
      <c r="E254" s="254" t="s">
        <v>1</v>
      </c>
      <c r="F254" s="255" t="s">
        <v>837</v>
      </c>
      <c r="G254" s="253"/>
      <c r="H254" s="256">
        <v>4.86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190</v>
      </c>
      <c r="AU254" s="262" t="s">
        <v>84</v>
      </c>
      <c r="AV254" s="14" t="s">
        <v>84</v>
      </c>
      <c r="AW254" s="14" t="s">
        <v>32</v>
      </c>
      <c r="AX254" s="14" t="s">
        <v>80</v>
      </c>
      <c r="AY254" s="262" t="s">
        <v>181</v>
      </c>
    </row>
    <row r="255" spans="1:65" s="2" customFormat="1" ht="24.15" customHeight="1">
      <c r="A255" s="39"/>
      <c r="B255" s="40"/>
      <c r="C255" s="228" t="s">
        <v>387</v>
      </c>
      <c r="D255" s="228" t="s">
        <v>183</v>
      </c>
      <c r="E255" s="229" t="s">
        <v>439</v>
      </c>
      <c r="F255" s="230" t="s">
        <v>440</v>
      </c>
      <c r="G255" s="231" t="s">
        <v>186</v>
      </c>
      <c r="H255" s="232">
        <v>4.86</v>
      </c>
      <c r="I255" s="233"/>
      <c r="J255" s="234">
        <f>ROUND(I255*H255,2)</f>
        <v>0</v>
      </c>
      <c r="K255" s="230" t="s">
        <v>187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0.00601</v>
      </c>
      <c r="R255" s="237">
        <f>Q255*H255</f>
        <v>0.0292086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188</v>
      </c>
      <c r="AT255" s="239" t="s">
        <v>183</v>
      </c>
      <c r="AU255" s="239" t="s">
        <v>84</v>
      </c>
      <c r="AY255" s="18" t="s">
        <v>181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80</v>
      </c>
      <c r="BK255" s="240">
        <f>ROUND(I255*H255,2)</f>
        <v>0</v>
      </c>
      <c r="BL255" s="18" t="s">
        <v>188</v>
      </c>
      <c r="BM255" s="239" t="s">
        <v>441</v>
      </c>
    </row>
    <row r="256" spans="1:51" s="13" customFormat="1" ht="12">
      <c r="A256" s="13"/>
      <c r="B256" s="241"/>
      <c r="C256" s="242"/>
      <c r="D256" s="243" t="s">
        <v>190</v>
      </c>
      <c r="E256" s="244" t="s">
        <v>1</v>
      </c>
      <c r="F256" s="245" t="s">
        <v>427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190</v>
      </c>
      <c r="AU256" s="251" t="s">
        <v>84</v>
      </c>
      <c r="AV256" s="13" t="s">
        <v>80</v>
      </c>
      <c r="AW256" s="13" t="s">
        <v>32</v>
      </c>
      <c r="AX256" s="13" t="s">
        <v>76</v>
      </c>
      <c r="AY256" s="251" t="s">
        <v>181</v>
      </c>
    </row>
    <row r="257" spans="1:51" s="14" customFormat="1" ht="12">
      <c r="A257" s="14"/>
      <c r="B257" s="252"/>
      <c r="C257" s="253"/>
      <c r="D257" s="243" t="s">
        <v>190</v>
      </c>
      <c r="E257" s="254" t="s">
        <v>1</v>
      </c>
      <c r="F257" s="255" t="s">
        <v>837</v>
      </c>
      <c r="G257" s="253"/>
      <c r="H257" s="256">
        <v>4.86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190</v>
      </c>
      <c r="AU257" s="262" t="s">
        <v>84</v>
      </c>
      <c r="AV257" s="14" t="s">
        <v>84</v>
      </c>
      <c r="AW257" s="14" t="s">
        <v>32</v>
      </c>
      <c r="AX257" s="14" t="s">
        <v>80</v>
      </c>
      <c r="AY257" s="262" t="s">
        <v>181</v>
      </c>
    </row>
    <row r="258" spans="1:65" s="2" customFormat="1" ht="21.75" customHeight="1">
      <c r="A258" s="39"/>
      <c r="B258" s="40"/>
      <c r="C258" s="228" t="s">
        <v>392</v>
      </c>
      <c r="D258" s="228" t="s">
        <v>183</v>
      </c>
      <c r="E258" s="229" t="s">
        <v>443</v>
      </c>
      <c r="F258" s="230" t="s">
        <v>444</v>
      </c>
      <c r="G258" s="231" t="s">
        <v>186</v>
      </c>
      <c r="H258" s="232">
        <v>10.8</v>
      </c>
      <c r="I258" s="233"/>
      <c r="J258" s="234">
        <f>ROUND(I258*H258,2)</f>
        <v>0</v>
      </c>
      <c r="K258" s="230" t="s">
        <v>187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0.00021</v>
      </c>
      <c r="R258" s="237">
        <f>Q258*H258</f>
        <v>0.002268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188</v>
      </c>
      <c r="AT258" s="239" t="s">
        <v>183</v>
      </c>
      <c r="AU258" s="239" t="s">
        <v>84</v>
      </c>
      <c r="AY258" s="18" t="s">
        <v>181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80</v>
      </c>
      <c r="BK258" s="240">
        <f>ROUND(I258*H258,2)</f>
        <v>0</v>
      </c>
      <c r="BL258" s="18" t="s">
        <v>188</v>
      </c>
      <c r="BM258" s="239" t="s">
        <v>445</v>
      </c>
    </row>
    <row r="259" spans="1:51" s="13" customFormat="1" ht="12">
      <c r="A259" s="13"/>
      <c r="B259" s="241"/>
      <c r="C259" s="242"/>
      <c r="D259" s="243" t="s">
        <v>190</v>
      </c>
      <c r="E259" s="244" t="s">
        <v>1</v>
      </c>
      <c r="F259" s="245" t="s">
        <v>427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190</v>
      </c>
      <c r="AU259" s="251" t="s">
        <v>84</v>
      </c>
      <c r="AV259" s="13" t="s">
        <v>80</v>
      </c>
      <c r="AW259" s="13" t="s">
        <v>32</v>
      </c>
      <c r="AX259" s="13" t="s">
        <v>76</v>
      </c>
      <c r="AY259" s="251" t="s">
        <v>181</v>
      </c>
    </row>
    <row r="260" spans="1:51" s="14" customFormat="1" ht="12">
      <c r="A260" s="14"/>
      <c r="B260" s="252"/>
      <c r="C260" s="253"/>
      <c r="D260" s="243" t="s">
        <v>190</v>
      </c>
      <c r="E260" s="254" t="s">
        <v>1</v>
      </c>
      <c r="F260" s="255" t="s">
        <v>838</v>
      </c>
      <c r="G260" s="253"/>
      <c r="H260" s="256">
        <v>10.8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190</v>
      </c>
      <c r="AU260" s="262" t="s">
        <v>84</v>
      </c>
      <c r="AV260" s="14" t="s">
        <v>84</v>
      </c>
      <c r="AW260" s="14" t="s">
        <v>32</v>
      </c>
      <c r="AX260" s="14" t="s">
        <v>80</v>
      </c>
      <c r="AY260" s="262" t="s">
        <v>181</v>
      </c>
    </row>
    <row r="261" spans="1:65" s="2" customFormat="1" ht="24.15" customHeight="1">
      <c r="A261" s="39"/>
      <c r="B261" s="40"/>
      <c r="C261" s="228" t="s">
        <v>396</v>
      </c>
      <c r="D261" s="228" t="s">
        <v>183</v>
      </c>
      <c r="E261" s="229" t="s">
        <v>839</v>
      </c>
      <c r="F261" s="230" t="s">
        <v>840</v>
      </c>
      <c r="G261" s="231" t="s">
        <v>186</v>
      </c>
      <c r="H261" s="232">
        <v>2.7</v>
      </c>
      <c r="I261" s="233"/>
      <c r="J261" s="234">
        <f>ROUND(I261*H261,2)</f>
        <v>0</v>
      </c>
      <c r="K261" s="230" t="s">
        <v>187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0.0778</v>
      </c>
      <c r="R261" s="237">
        <f>Q261*H261</f>
        <v>0.21006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188</v>
      </c>
      <c r="AT261" s="239" t="s">
        <v>183</v>
      </c>
      <c r="AU261" s="239" t="s">
        <v>84</v>
      </c>
      <c r="AY261" s="18" t="s">
        <v>181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80</v>
      </c>
      <c r="BK261" s="240">
        <f>ROUND(I261*H261,2)</f>
        <v>0</v>
      </c>
      <c r="BL261" s="18" t="s">
        <v>188</v>
      </c>
      <c r="BM261" s="239" t="s">
        <v>841</v>
      </c>
    </row>
    <row r="262" spans="1:51" s="13" customFormat="1" ht="12">
      <c r="A262" s="13"/>
      <c r="B262" s="241"/>
      <c r="C262" s="242"/>
      <c r="D262" s="243" t="s">
        <v>190</v>
      </c>
      <c r="E262" s="244" t="s">
        <v>1</v>
      </c>
      <c r="F262" s="245" t="s">
        <v>427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190</v>
      </c>
      <c r="AU262" s="251" t="s">
        <v>84</v>
      </c>
      <c r="AV262" s="13" t="s">
        <v>80</v>
      </c>
      <c r="AW262" s="13" t="s">
        <v>32</v>
      </c>
      <c r="AX262" s="13" t="s">
        <v>76</v>
      </c>
      <c r="AY262" s="251" t="s">
        <v>181</v>
      </c>
    </row>
    <row r="263" spans="1:51" s="14" customFormat="1" ht="12">
      <c r="A263" s="14"/>
      <c r="B263" s="252"/>
      <c r="C263" s="253"/>
      <c r="D263" s="243" t="s">
        <v>190</v>
      </c>
      <c r="E263" s="254" t="s">
        <v>1</v>
      </c>
      <c r="F263" s="255" t="s">
        <v>798</v>
      </c>
      <c r="G263" s="253"/>
      <c r="H263" s="256">
        <v>2.7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190</v>
      </c>
      <c r="AU263" s="262" t="s">
        <v>84</v>
      </c>
      <c r="AV263" s="14" t="s">
        <v>84</v>
      </c>
      <c r="AW263" s="14" t="s">
        <v>32</v>
      </c>
      <c r="AX263" s="14" t="s">
        <v>80</v>
      </c>
      <c r="AY263" s="262" t="s">
        <v>181</v>
      </c>
    </row>
    <row r="264" spans="1:65" s="2" customFormat="1" ht="24.15" customHeight="1">
      <c r="A264" s="39"/>
      <c r="B264" s="40"/>
      <c r="C264" s="228" t="s">
        <v>402</v>
      </c>
      <c r="D264" s="228" t="s">
        <v>183</v>
      </c>
      <c r="E264" s="229" t="s">
        <v>842</v>
      </c>
      <c r="F264" s="230" t="s">
        <v>843</v>
      </c>
      <c r="G264" s="231" t="s">
        <v>186</v>
      </c>
      <c r="H264" s="232">
        <v>2.7</v>
      </c>
      <c r="I264" s="233"/>
      <c r="J264" s="234">
        <f>ROUND(I264*H264,2)</f>
        <v>0</v>
      </c>
      <c r="K264" s="230" t="s">
        <v>187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0.10373</v>
      </c>
      <c r="R264" s="237">
        <f>Q264*H264</f>
        <v>0.280071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188</v>
      </c>
      <c r="AT264" s="239" t="s">
        <v>183</v>
      </c>
      <c r="AU264" s="239" t="s">
        <v>84</v>
      </c>
      <c r="AY264" s="18" t="s">
        <v>181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80</v>
      </c>
      <c r="BK264" s="240">
        <f>ROUND(I264*H264,2)</f>
        <v>0</v>
      </c>
      <c r="BL264" s="18" t="s">
        <v>188</v>
      </c>
      <c r="BM264" s="239" t="s">
        <v>844</v>
      </c>
    </row>
    <row r="265" spans="1:51" s="13" customFormat="1" ht="12">
      <c r="A265" s="13"/>
      <c r="B265" s="241"/>
      <c r="C265" s="242"/>
      <c r="D265" s="243" t="s">
        <v>190</v>
      </c>
      <c r="E265" s="244" t="s">
        <v>1</v>
      </c>
      <c r="F265" s="245" t="s">
        <v>427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190</v>
      </c>
      <c r="AU265" s="251" t="s">
        <v>84</v>
      </c>
      <c r="AV265" s="13" t="s">
        <v>80</v>
      </c>
      <c r="AW265" s="13" t="s">
        <v>32</v>
      </c>
      <c r="AX265" s="13" t="s">
        <v>76</v>
      </c>
      <c r="AY265" s="251" t="s">
        <v>181</v>
      </c>
    </row>
    <row r="266" spans="1:51" s="14" customFormat="1" ht="12">
      <c r="A266" s="14"/>
      <c r="B266" s="252"/>
      <c r="C266" s="253"/>
      <c r="D266" s="243" t="s">
        <v>190</v>
      </c>
      <c r="E266" s="254" t="s">
        <v>1</v>
      </c>
      <c r="F266" s="255" t="s">
        <v>798</v>
      </c>
      <c r="G266" s="253"/>
      <c r="H266" s="256">
        <v>2.7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190</v>
      </c>
      <c r="AU266" s="262" t="s">
        <v>84</v>
      </c>
      <c r="AV266" s="14" t="s">
        <v>84</v>
      </c>
      <c r="AW266" s="14" t="s">
        <v>32</v>
      </c>
      <c r="AX266" s="14" t="s">
        <v>80</v>
      </c>
      <c r="AY266" s="262" t="s">
        <v>181</v>
      </c>
    </row>
    <row r="267" spans="1:65" s="2" customFormat="1" ht="33" customHeight="1">
      <c r="A267" s="39"/>
      <c r="B267" s="40"/>
      <c r="C267" s="228" t="s">
        <v>407</v>
      </c>
      <c r="D267" s="228" t="s">
        <v>183</v>
      </c>
      <c r="E267" s="229" t="s">
        <v>447</v>
      </c>
      <c r="F267" s="230" t="s">
        <v>448</v>
      </c>
      <c r="G267" s="231" t="s">
        <v>186</v>
      </c>
      <c r="H267" s="232">
        <v>10.8</v>
      </c>
      <c r="I267" s="233"/>
      <c r="J267" s="234">
        <f>ROUND(I267*H267,2)</f>
        <v>0</v>
      </c>
      <c r="K267" s="230" t="s">
        <v>187</v>
      </c>
      <c r="L267" s="45"/>
      <c r="M267" s="235" t="s">
        <v>1</v>
      </c>
      <c r="N267" s="236" t="s">
        <v>41</v>
      </c>
      <c r="O267" s="92"/>
      <c r="P267" s="237">
        <f>O267*H267</f>
        <v>0</v>
      </c>
      <c r="Q267" s="237">
        <v>0.12966</v>
      </c>
      <c r="R267" s="237">
        <f>Q267*H267</f>
        <v>1.400328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188</v>
      </c>
      <c r="AT267" s="239" t="s">
        <v>183</v>
      </c>
      <c r="AU267" s="239" t="s">
        <v>84</v>
      </c>
      <c r="AY267" s="18" t="s">
        <v>181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80</v>
      </c>
      <c r="BK267" s="240">
        <f>ROUND(I267*H267,2)</f>
        <v>0</v>
      </c>
      <c r="BL267" s="18" t="s">
        <v>188</v>
      </c>
      <c r="BM267" s="239" t="s">
        <v>449</v>
      </c>
    </row>
    <row r="268" spans="1:51" s="13" customFormat="1" ht="12">
      <c r="A268" s="13"/>
      <c r="B268" s="241"/>
      <c r="C268" s="242"/>
      <c r="D268" s="243" t="s">
        <v>190</v>
      </c>
      <c r="E268" s="244" t="s">
        <v>1</v>
      </c>
      <c r="F268" s="245" t="s">
        <v>427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190</v>
      </c>
      <c r="AU268" s="251" t="s">
        <v>84</v>
      </c>
      <c r="AV268" s="13" t="s">
        <v>80</v>
      </c>
      <c r="AW268" s="13" t="s">
        <v>32</v>
      </c>
      <c r="AX268" s="13" t="s">
        <v>76</v>
      </c>
      <c r="AY268" s="251" t="s">
        <v>181</v>
      </c>
    </row>
    <row r="269" spans="1:51" s="14" customFormat="1" ht="12">
      <c r="A269" s="14"/>
      <c r="B269" s="252"/>
      <c r="C269" s="253"/>
      <c r="D269" s="243" t="s">
        <v>190</v>
      </c>
      <c r="E269" s="254" t="s">
        <v>1</v>
      </c>
      <c r="F269" s="255" t="s">
        <v>838</v>
      </c>
      <c r="G269" s="253"/>
      <c r="H269" s="256">
        <v>10.8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190</v>
      </c>
      <c r="AU269" s="262" t="s">
        <v>84</v>
      </c>
      <c r="AV269" s="14" t="s">
        <v>84</v>
      </c>
      <c r="AW269" s="14" t="s">
        <v>32</v>
      </c>
      <c r="AX269" s="14" t="s">
        <v>80</v>
      </c>
      <c r="AY269" s="262" t="s">
        <v>181</v>
      </c>
    </row>
    <row r="270" spans="1:65" s="2" customFormat="1" ht="33" customHeight="1">
      <c r="A270" s="39"/>
      <c r="B270" s="40"/>
      <c r="C270" s="228" t="s">
        <v>412</v>
      </c>
      <c r="D270" s="228" t="s">
        <v>183</v>
      </c>
      <c r="E270" s="229" t="s">
        <v>429</v>
      </c>
      <c r="F270" s="230" t="s">
        <v>430</v>
      </c>
      <c r="G270" s="231" t="s">
        <v>186</v>
      </c>
      <c r="H270" s="232">
        <v>4.86</v>
      </c>
      <c r="I270" s="233"/>
      <c r="J270" s="234">
        <f>ROUND(I270*H270,2)</f>
        <v>0</v>
      </c>
      <c r="K270" s="230" t="s">
        <v>187</v>
      </c>
      <c r="L270" s="45"/>
      <c r="M270" s="235" t="s">
        <v>1</v>
      </c>
      <c r="N270" s="236" t="s">
        <v>41</v>
      </c>
      <c r="O270" s="92"/>
      <c r="P270" s="237">
        <f>O270*H270</f>
        <v>0</v>
      </c>
      <c r="Q270" s="237">
        <v>0.18463</v>
      </c>
      <c r="R270" s="237">
        <f>Q270*H270</f>
        <v>0.8973018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188</v>
      </c>
      <c r="AT270" s="239" t="s">
        <v>183</v>
      </c>
      <c r="AU270" s="239" t="s">
        <v>84</v>
      </c>
      <c r="AY270" s="18" t="s">
        <v>181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80</v>
      </c>
      <c r="BK270" s="240">
        <f>ROUND(I270*H270,2)</f>
        <v>0</v>
      </c>
      <c r="BL270" s="18" t="s">
        <v>188</v>
      </c>
      <c r="BM270" s="239" t="s">
        <v>453</v>
      </c>
    </row>
    <row r="271" spans="1:51" s="13" customFormat="1" ht="12">
      <c r="A271" s="13"/>
      <c r="B271" s="241"/>
      <c r="C271" s="242"/>
      <c r="D271" s="243" t="s">
        <v>190</v>
      </c>
      <c r="E271" s="244" t="s">
        <v>1</v>
      </c>
      <c r="F271" s="245" t="s">
        <v>427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190</v>
      </c>
      <c r="AU271" s="251" t="s">
        <v>84</v>
      </c>
      <c r="AV271" s="13" t="s">
        <v>80</v>
      </c>
      <c r="AW271" s="13" t="s">
        <v>32</v>
      </c>
      <c r="AX271" s="13" t="s">
        <v>76</v>
      </c>
      <c r="AY271" s="251" t="s">
        <v>181</v>
      </c>
    </row>
    <row r="272" spans="1:51" s="14" customFormat="1" ht="12">
      <c r="A272" s="14"/>
      <c r="B272" s="252"/>
      <c r="C272" s="253"/>
      <c r="D272" s="243" t="s">
        <v>190</v>
      </c>
      <c r="E272" s="254" t="s">
        <v>1</v>
      </c>
      <c r="F272" s="255" t="s">
        <v>837</v>
      </c>
      <c r="G272" s="253"/>
      <c r="H272" s="256">
        <v>4.86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190</v>
      </c>
      <c r="AU272" s="262" t="s">
        <v>84</v>
      </c>
      <c r="AV272" s="14" t="s">
        <v>84</v>
      </c>
      <c r="AW272" s="14" t="s">
        <v>32</v>
      </c>
      <c r="AX272" s="14" t="s">
        <v>80</v>
      </c>
      <c r="AY272" s="262" t="s">
        <v>181</v>
      </c>
    </row>
    <row r="273" spans="1:65" s="2" customFormat="1" ht="16.5" customHeight="1">
      <c r="A273" s="39"/>
      <c r="B273" s="40"/>
      <c r="C273" s="228" t="s">
        <v>416</v>
      </c>
      <c r="D273" s="228" t="s">
        <v>183</v>
      </c>
      <c r="E273" s="229" t="s">
        <v>845</v>
      </c>
      <c r="F273" s="230" t="s">
        <v>846</v>
      </c>
      <c r="G273" s="231" t="s">
        <v>186</v>
      </c>
      <c r="H273" s="232">
        <v>2.43</v>
      </c>
      <c r="I273" s="233"/>
      <c r="J273" s="234">
        <f>ROUND(I273*H273,2)</f>
        <v>0</v>
      </c>
      <c r="K273" s="230" t="s">
        <v>187</v>
      </c>
      <c r="L273" s="45"/>
      <c r="M273" s="235" t="s">
        <v>1</v>
      </c>
      <c r="N273" s="236" t="s">
        <v>41</v>
      </c>
      <c r="O273" s="92"/>
      <c r="P273" s="237">
        <f>O273*H273</f>
        <v>0</v>
      </c>
      <c r="Q273" s="237">
        <v>0.24535</v>
      </c>
      <c r="R273" s="237">
        <f>Q273*H273</f>
        <v>0.5962005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188</v>
      </c>
      <c r="AT273" s="239" t="s">
        <v>183</v>
      </c>
      <c r="AU273" s="239" t="s">
        <v>84</v>
      </c>
      <c r="AY273" s="18" t="s">
        <v>181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80</v>
      </c>
      <c r="BK273" s="240">
        <f>ROUND(I273*H273,2)</f>
        <v>0</v>
      </c>
      <c r="BL273" s="18" t="s">
        <v>188</v>
      </c>
      <c r="BM273" s="239" t="s">
        <v>847</v>
      </c>
    </row>
    <row r="274" spans="1:51" s="13" customFormat="1" ht="12">
      <c r="A274" s="13"/>
      <c r="B274" s="241"/>
      <c r="C274" s="242"/>
      <c r="D274" s="243" t="s">
        <v>190</v>
      </c>
      <c r="E274" s="244" t="s">
        <v>1</v>
      </c>
      <c r="F274" s="245" t="s">
        <v>427</v>
      </c>
      <c r="G274" s="242"/>
      <c r="H274" s="244" t="s">
        <v>1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190</v>
      </c>
      <c r="AU274" s="251" t="s">
        <v>84</v>
      </c>
      <c r="AV274" s="13" t="s">
        <v>80</v>
      </c>
      <c r="AW274" s="13" t="s">
        <v>32</v>
      </c>
      <c r="AX274" s="13" t="s">
        <v>76</v>
      </c>
      <c r="AY274" s="251" t="s">
        <v>181</v>
      </c>
    </row>
    <row r="275" spans="1:51" s="14" customFormat="1" ht="12">
      <c r="A275" s="14"/>
      <c r="B275" s="252"/>
      <c r="C275" s="253"/>
      <c r="D275" s="243" t="s">
        <v>190</v>
      </c>
      <c r="E275" s="254" t="s">
        <v>1</v>
      </c>
      <c r="F275" s="255" t="s">
        <v>848</v>
      </c>
      <c r="G275" s="253"/>
      <c r="H275" s="256">
        <v>2.43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190</v>
      </c>
      <c r="AU275" s="262" t="s">
        <v>84</v>
      </c>
      <c r="AV275" s="14" t="s">
        <v>84</v>
      </c>
      <c r="AW275" s="14" t="s">
        <v>32</v>
      </c>
      <c r="AX275" s="14" t="s">
        <v>80</v>
      </c>
      <c r="AY275" s="262" t="s">
        <v>181</v>
      </c>
    </row>
    <row r="276" spans="1:63" s="12" customFormat="1" ht="22.8" customHeight="1">
      <c r="A276" s="12"/>
      <c r="B276" s="212"/>
      <c r="C276" s="213"/>
      <c r="D276" s="214" t="s">
        <v>75</v>
      </c>
      <c r="E276" s="226" t="s">
        <v>222</v>
      </c>
      <c r="F276" s="226" t="s">
        <v>455</v>
      </c>
      <c r="G276" s="213"/>
      <c r="H276" s="213"/>
      <c r="I276" s="216"/>
      <c r="J276" s="227">
        <f>BK276</f>
        <v>0</v>
      </c>
      <c r="K276" s="213"/>
      <c r="L276" s="218"/>
      <c r="M276" s="219"/>
      <c r="N276" s="220"/>
      <c r="O276" s="220"/>
      <c r="P276" s="221">
        <f>SUM(P277:P303)</f>
        <v>0</v>
      </c>
      <c r="Q276" s="220"/>
      <c r="R276" s="221">
        <f>SUM(R277:R303)</f>
        <v>0.017942560000000003</v>
      </c>
      <c r="S276" s="220"/>
      <c r="T276" s="222">
        <f>SUM(T277:T303)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3" t="s">
        <v>80</v>
      </c>
      <c r="AT276" s="224" t="s">
        <v>75</v>
      </c>
      <c r="AU276" s="224" t="s">
        <v>80</v>
      </c>
      <c r="AY276" s="223" t="s">
        <v>181</v>
      </c>
      <c r="BK276" s="225">
        <f>SUM(BK277:BK303)</f>
        <v>0</v>
      </c>
    </row>
    <row r="277" spans="1:65" s="2" customFormat="1" ht="24.15" customHeight="1">
      <c r="A277" s="39"/>
      <c r="B277" s="40"/>
      <c r="C277" s="228" t="s">
        <v>423</v>
      </c>
      <c r="D277" s="228" t="s">
        <v>183</v>
      </c>
      <c r="E277" s="229" t="s">
        <v>849</v>
      </c>
      <c r="F277" s="230" t="s">
        <v>850</v>
      </c>
      <c r="G277" s="231" t="s">
        <v>203</v>
      </c>
      <c r="H277" s="232">
        <v>7.5</v>
      </c>
      <c r="I277" s="233"/>
      <c r="J277" s="234">
        <f>ROUND(I277*H277,2)</f>
        <v>0</v>
      </c>
      <c r="K277" s="230" t="s">
        <v>187</v>
      </c>
      <c r="L277" s="45"/>
      <c r="M277" s="235" t="s">
        <v>1</v>
      </c>
      <c r="N277" s="236" t="s">
        <v>41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188</v>
      </c>
      <c r="AT277" s="239" t="s">
        <v>183</v>
      </c>
      <c r="AU277" s="239" t="s">
        <v>84</v>
      </c>
      <c r="AY277" s="18" t="s">
        <v>181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80</v>
      </c>
      <c r="BK277" s="240">
        <f>ROUND(I277*H277,2)</f>
        <v>0</v>
      </c>
      <c r="BL277" s="18" t="s">
        <v>188</v>
      </c>
      <c r="BM277" s="239" t="s">
        <v>851</v>
      </c>
    </row>
    <row r="278" spans="1:51" s="13" customFormat="1" ht="12">
      <c r="A278" s="13"/>
      <c r="B278" s="241"/>
      <c r="C278" s="242"/>
      <c r="D278" s="243" t="s">
        <v>190</v>
      </c>
      <c r="E278" s="244" t="s">
        <v>1</v>
      </c>
      <c r="F278" s="245" t="s">
        <v>461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190</v>
      </c>
      <c r="AU278" s="251" t="s">
        <v>84</v>
      </c>
      <c r="AV278" s="13" t="s">
        <v>80</v>
      </c>
      <c r="AW278" s="13" t="s">
        <v>32</v>
      </c>
      <c r="AX278" s="13" t="s">
        <v>76</v>
      </c>
      <c r="AY278" s="251" t="s">
        <v>181</v>
      </c>
    </row>
    <row r="279" spans="1:51" s="14" customFormat="1" ht="12">
      <c r="A279" s="14"/>
      <c r="B279" s="252"/>
      <c r="C279" s="253"/>
      <c r="D279" s="243" t="s">
        <v>190</v>
      </c>
      <c r="E279" s="254" t="s">
        <v>1</v>
      </c>
      <c r="F279" s="255" t="s">
        <v>852</v>
      </c>
      <c r="G279" s="253"/>
      <c r="H279" s="256">
        <v>7.5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190</v>
      </c>
      <c r="AU279" s="262" t="s">
        <v>84</v>
      </c>
      <c r="AV279" s="14" t="s">
        <v>84</v>
      </c>
      <c r="AW279" s="14" t="s">
        <v>32</v>
      </c>
      <c r="AX279" s="14" t="s">
        <v>76</v>
      </c>
      <c r="AY279" s="262" t="s">
        <v>181</v>
      </c>
    </row>
    <row r="280" spans="1:51" s="15" customFormat="1" ht="12">
      <c r="A280" s="15"/>
      <c r="B280" s="263"/>
      <c r="C280" s="264"/>
      <c r="D280" s="243" t="s">
        <v>190</v>
      </c>
      <c r="E280" s="265" t="s">
        <v>785</v>
      </c>
      <c r="F280" s="266" t="s">
        <v>142</v>
      </c>
      <c r="G280" s="264"/>
      <c r="H280" s="267">
        <v>7.5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3" t="s">
        <v>190</v>
      </c>
      <c r="AU280" s="273" t="s">
        <v>84</v>
      </c>
      <c r="AV280" s="15" t="s">
        <v>188</v>
      </c>
      <c r="AW280" s="15" t="s">
        <v>32</v>
      </c>
      <c r="AX280" s="15" t="s">
        <v>80</v>
      </c>
      <c r="AY280" s="273" t="s">
        <v>181</v>
      </c>
    </row>
    <row r="281" spans="1:65" s="2" customFormat="1" ht="16.5" customHeight="1">
      <c r="A281" s="39"/>
      <c r="B281" s="40"/>
      <c r="C281" s="285" t="s">
        <v>428</v>
      </c>
      <c r="D281" s="285" t="s">
        <v>369</v>
      </c>
      <c r="E281" s="286" t="s">
        <v>853</v>
      </c>
      <c r="F281" s="287" t="s">
        <v>854</v>
      </c>
      <c r="G281" s="288" t="s">
        <v>203</v>
      </c>
      <c r="H281" s="289">
        <v>7.613</v>
      </c>
      <c r="I281" s="290"/>
      <c r="J281" s="291">
        <f>ROUND(I281*H281,2)</f>
        <v>0</v>
      </c>
      <c r="K281" s="287" t="s">
        <v>690</v>
      </c>
      <c r="L281" s="292"/>
      <c r="M281" s="293" t="s">
        <v>1</v>
      </c>
      <c r="N281" s="294" t="s">
        <v>41</v>
      </c>
      <c r="O281" s="92"/>
      <c r="P281" s="237">
        <f>O281*H281</f>
        <v>0</v>
      </c>
      <c r="Q281" s="237">
        <v>0.00037</v>
      </c>
      <c r="R281" s="237">
        <f>Q281*H281</f>
        <v>0.0028168100000000003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222</v>
      </c>
      <c r="AT281" s="239" t="s">
        <v>369</v>
      </c>
      <c r="AU281" s="239" t="s">
        <v>84</v>
      </c>
      <c r="AY281" s="18" t="s">
        <v>181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80</v>
      </c>
      <c r="BK281" s="240">
        <f>ROUND(I281*H281,2)</f>
        <v>0</v>
      </c>
      <c r="BL281" s="18" t="s">
        <v>188</v>
      </c>
      <c r="BM281" s="239" t="s">
        <v>855</v>
      </c>
    </row>
    <row r="282" spans="1:51" s="14" customFormat="1" ht="12">
      <c r="A282" s="14"/>
      <c r="B282" s="252"/>
      <c r="C282" s="253"/>
      <c r="D282" s="243" t="s">
        <v>190</v>
      </c>
      <c r="E282" s="254" t="s">
        <v>1</v>
      </c>
      <c r="F282" s="255" t="s">
        <v>856</v>
      </c>
      <c r="G282" s="253"/>
      <c r="H282" s="256">
        <v>7.613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2" t="s">
        <v>190</v>
      </c>
      <c r="AU282" s="262" t="s">
        <v>84</v>
      </c>
      <c r="AV282" s="14" t="s">
        <v>84</v>
      </c>
      <c r="AW282" s="14" t="s">
        <v>32</v>
      </c>
      <c r="AX282" s="14" t="s">
        <v>80</v>
      </c>
      <c r="AY282" s="262" t="s">
        <v>181</v>
      </c>
    </row>
    <row r="283" spans="1:65" s="2" customFormat="1" ht="24.15" customHeight="1">
      <c r="A283" s="39"/>
      <c r="B283" s="40"/>
      <c r="C283" s="285" t="s">
        <v>434</v>
      </c>
      <c r="D283" s="285" t="s">
        <v>369</v>
      </c>
      <c r="E283" s="286" t="s">
        <v>857</v>
      </c>
      <c r="F283" s="287" t="s">
        <v>858</v>
      </c>
      <c r="G283" s="288" t="s">
        <v>459</v>
      </c>
      <c r="H283" s="289">
        <v>5.05</v>
      </c>
      <c r="I283" s="290"/>
      <c r="J283" s="291">
        <f>ROUND(I283*H283,2)</f>
        <v>0</v>
      </c>
      <c r="K283" s="287" t="s">
        <v>1</v>
      </c>
      <c r="L283" s="292"/>
      <c r="M283" s="293" t="s">
        <v>1</v>
      </c>
      <c r="N283" s="294" t="s">
        <v>41</v>
      </c>
      <c r="O283" s="92"/>
      <c r="P283" s="237">
        <f>O283*H283</f>
        <v>0</v>
      </c>
      <c r="Q283" s="237">
        <v>0.00016</v>
      </c>
      <c r="R283" s="237">
        <f>Q283*H283</f>
        <v>0.000808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222</v>
      </c>
      <c r="AT283" s="239" t="s">
        <v>369</v>
      </c>
      <c r="AU283" s="239" t="s">
        <v>84</v>
      </c>
      <c r="AY283" s="18" t="s">
        <v>181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80</v>
      </c>
      <c r="BK283" s="240">
        <f>ROUND(I283*H283,2)</f>
        <v>0</v>
      </c>
      <c r="BL283" s="18" t="s">
        <v>188</v>
      </c>
      <c r="BM283" s="239" t="s">
        <v>859</v>
      </c>
    </row>
    <row r="284" spans="1:51" s="13" customFormat="1" ht="12">
      <c r="A284" s="13"/>
      <c r="B284" s="241"/>
      <c r="C284" s="242"/>
      <c r="D284" s="243" t="s">
        <v>190</v>
      </c>
      <c r="E284" s="244" t="s">
        <v>1</v>
      </c>
      <c r="F284" s="245" t="s">
        <v>461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190</v>
      </c>
      <c r="AU284" s="251" t="s">
        <v>84</v>
      </c>
      <c r="AV284" s="13" t="s">
        <v>80</v>
      </c>
      <c r="AW284" s="13" t="s">
        <v>32</v>
      </c>
      <c r="AX284" s="13" t="s">
        <v>76</v>
      </c>
      <c r="AY284" s="251" t="s">
        <v>181</v>
      </c>
    </row>
    <row r="285" spans="1:51" s="14" customFormat="1" ht="12">
      <c r="A285" s="14"/>
      <c r="B285" s="252"/>
      <c r="C285" s="253"/>
      <c r="D285" s="243" t="s">
        <v>190</v>
      </c>
      <c r="E285" s="254" t="s">
        <v>1</v>
      </c>
      <c r="F285" s="255" t="s">
        <v>607</v>
      </c>
      <c r="G285" s="253"/>
      <c r="H285" s="256">
        <v>5.05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190</v>
      </c>
      <c r="AU285" s="262" t="s">
        <v>84</v>
      </c>
      <c r="AV285" s="14" t="s">
        <v>84</v>
      </c>
      <c r="AW285" s="14" t="s">
        <v>32</v>
      </c>
      <c r="AX285" s="14" t="s">
        <v>80</v>
      </c>
      <c r="AY285" s="262" t="s">
        <v>181</v>
      </c>
    </row>
    <row r="286" spans="1:65" s="2" customFormat="1" ht="16.5" customHeight="1">
      <c r="A286" s="39"/>
      <c r="B286" s="40"/>
      <c r="C286" s="285" t="s">
        <v>438</v>
      </c>
      <c r="D286" s="285" t="s">
        <v>369</v>
      </c>
      <c r="E286" s="286" t="s">
        <v>860</v>
      </c>
      <c r="F286" s="287" t="s">
        <v>861</v>
      </c>
      <c r="G286" s="288" t="s">
        <v>459</v>
      </c>
      <c r="H286" s="289">
        <v>10.1</v>
      </c>
      <c r="I286" s="290"/>
      <c r="J286" s="291">
        <f>ROUND(I286*H286,2)</f>
        <v>0</v>
      </c>
      <c r="K286" s="287" t="s">
        <v>1</v>
      </c>
      <c r="L286" s="292"/>
      <c r="M286" s="293" t="s">
        <v>1</v>
      </c>
      <c r="N286" s="294" t="s">
        <v>41</v>
      </c>
      <c r="O286" s="92"/>
      <c r="P286" s="237">
        <f>O286*H286</f>
        <v>0</v>
      </c>
      <c r="Q286" s="237">
        <v>0.0011</v>
      </c>
      <c r="R286" s="237">
        <f>Q286*H286</f>
        <v>0.01111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222</v>
      </c>
      <c r="AT286" s="239" t="s">
        <v>369</v>
      </c>
      <c r="AU286" s="239" t="s">
        <v>84</v>
      </c>
      <c r="AY286" s="18" t="s">
        <v>181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80</v>
      </c>
      <c r="BK286" s="240">
        <f>ROUND(I286*H286,2)</f>
        <v>0</v>
      </c>
      <c r="BL286" s="18" t="s">
        <v>188</v>
      </c>
      <c r="BM286" s="239" t="s">
        <v>862</v>
      </c>
    </row>
    <row r="287" spans="1:51" s="13" customFormat="1" ht="12">
      <c r="A287" s="13"/>
      <c r="B287" s="241"/>
      <c r="C287" s="242"/>
      <c r="D287" s="243" t="s">
        <v>190</v>
      </c>
      <c r="E287" s="244" t="s">
        <v>1</v>
      </c>
      <c r="F287" s="245" t="s">
        <v>461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190</v>
      </c>
      <c r="AU287" s="251" t="s">
        <v>84</v>
      </c>
      <c r="AV287" s="13" t="s">
        <v>80</v>
      </c>
      <c r="AW287" s="13" t="s">
        <v>32</v>
      </c>
      <c r="AX287" s="13" t="s">
        <v>76</v>
      </c>
      <c r="AY287" s="251" t="s">
        <v>181</v>
      </c>
    </row>
    <row r="288" spans="1:51" s="14" customFormat="1" ht="12">
      <c r="A288" s="14"/>
      <c r="B288" s="252"/>
      <c r="C288" s="253"/>
      <c r="D288" s="243" t="s">
        <v>190</v>
      </c>
      <c r="E288" s="254" t="s">
        <v>1</v>
      </c>
      <c r="F288" s="255" t="s">
        <v>863</v>
      </c>
      <c r="G288" s="253"/>
      <c r="H288" s="256">
        <v>10.1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190</v>
      </c>
      <c r="AU288" s="262" t="s">
        <v>84</v>
      </c>
      <c r="AV288" s="14" t="s">
        <v>84</v>
      </c>
      <c r="AW288" s="14" t="s">
        <v>32</v>
      </c>
      <c r="AX288" s="14" t="s">
        <v>80</v>
      </c>
      <c r="AY288" s="262" t="s">
        <v>181</v>
      </c>
    </row>
    <row r="289" spans="1:65" s="2" customFormat="1" ht="16.5" customHeight="1">
      <c r="A289" s="39"/>
      <c r="B289" s="40"/>
      <c r="C289" s="228" t="s">
        <v>442</v>
      </c>
      <c r="D289" s="228" t="s">
        <v>183</v>
      </c>
      <c r="E289" s="229" t="s">
        <v>670</v>
      </c>
      <c r="F289" s="230" t="s">
        <v>671</v>
      </c>
      <c r="G289" s="231" t="s">
        <v>203</v>
      </c>
      <c r="H289" s="232">
        <v>7.5</v>
      </c>
      <c r="I289" s="233"/>
      <c r="J289" s="234">
        <f>ROUND(I289*H289,2)</f>
        <v>0</v>
      </c>
      <c r="K289" s="230" t="s">
        <v>187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188</v>
      </c>
      <c r="AT289" s="239" t="s">
        <v>183</v>
      </c>
      <c r="AU289" s="239" t="s">
        <v>84</v>
      </c>
      <c r="AY289" s="18" t="s">
        <v>181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80</v>
      </c>
      <c r="BK289" s="240">
        <f>ROUND(I289*H289,2)</f>
        <v>0</v>
      </c>
      <c r="BL289" s="18" t="s">
        <v>188</v>
      </c>
      <c r="BM289" s="239" t="s">
        <v>672</v>
      </c>
    </row>
    <row r="290" spans="1:51" s="13" customFormat="1" ht="12">
      <c r="A290" s="13"/>
      <c r="B290" s="241"/>
      <c r="C290" s="242"/>
      <c r="D290" s="243" t="s">
        <v>190</v>
      </c>
      <c r="E290" s="244" t="s">
        <v>1</v>
      </c>
      <c r="F290" s="245" t="s">
        <v>191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190</v>
      </c>
      <c r="AU290" s="251" t="s">
        <v>84</v>
      </c>
      <c r="AV290" s="13" t="s">
        <v>80</v>
      </c>
      <c r="AW290" s="13" t="s">
        <v>32</v>
      </c>
      <c r="AX290" s="13" t="s">
        <v>76</v>
      </c>
      <c r="AY290" s="251" t="s">
        <v>181</v>
      </c>
    </row>
    <row r="291" spans="1:51" s="14" customFormat="1" ht="12">
      <c r="A291" s="14"/>
      <c r="B291" s="252"/>
      <c r="C291" s="253"/>
      <c r="D291" s="243" t="s">
        <v>190</v>
      </c>
      <c r="E291" s="254" t="s">
        <v>1</v>
      </c>
      <c r="F291" s="255" t="s">
        <v>786</v>
      </c>
      <c r="G291" s="253"/>
      <c r="H291" s="256">
        <v>7.5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190</v>
      </c>
      <c r="AU291" s="262" t="s">
        <v>84</v>
      </c>
      <c r="AV291" s="14" t="s">
        <v>84</v>
      </c>
      <c r="AW291" s="14" t="s">
        <v>32</v>
      </c>
      <c r="AX291" s="14" t="s">
        <v>80</v>
      </c>
      <c r="AY291" s="262" t="s">
        <v>181</v>
      </c>
    </row>
    <row r="292" spans="1:65" s="2" customFormat="1" ht="24.15" customHeight="1">
      <c r="A292" s="39"/>
      <c r="B292" s="40"/>
      <c r="C292" s="228" t="s">
        <v>446</v>
      </c>
      <c r="D292" s="228" t="s">
        <v>183</v>
      </c>
      <c r="E292" s="229" t="s">
        <v>864</v>
      </c>
      <c r="F292" s="230" t="s">
        <v>865</v>
      </c>
      <c r="G292" s="231" t="s">
        <v>203</v>
      </c>
      <c r="H292" s="232">
        <v>7.5</v>
      </c>
      <c r="I292" s="233"/>
      <c r="J292" s="234">
        <f>ROUND(I292*H292,2)</f>
        <v>0</v>
      </c>
      <c r="K292" s="230" t="s">
        <v>187</v>
      </c>
      <c r="L292" s="45"/>
      <c r="M292" s="235" t="s">
        <v>1</v>
      </c>
      <c r="N292" s="236" t="s">
        <v>41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188</v>
      </c>
      <c r="AT292" s="239" t="s">
        <v>183</v>
      </c>
      <c r="AU292" s="239" t="s">
        <v>84</v>
      </c>
      <c r="AY292" s="18" t="s">
        <v>181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80</v>
      </c>
      <c r="BK292" s="240">
        <f>ROUND(I292*H292,2)</f>
        <v>0</v>
      </c>
      <c r="BL292" s="18" t="s">
        <v>188</v>
      </c>
      <c r="BM292" s="239" t="s">
        <v>681</v>
      </c>
    </row>
    <row r="293" spans="1:51" s="13" customFormat="1" ht="12">
      <c r="A293" s="13"/>
      <c r="B293" s="241"/>
      <c r="C293" s="242"/>
      <c r="D293" s="243" t="s">
        <v>190</v>
      </c>
      <c r="E293" s="244" t="s">
        <v>1</v>
      </c>
      <c r="F293" s="245" t="s">
        <v>191</v>
      </c>
      <c r="G293" s="242"/>
      <c r="H293" s="244" t="s">
        <v>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190</v>
      </c>
      <c r="AU293" s="251" t="s">
        <v>84</v>
      </c>
      <c r="AV293" s="13" t="s">
        <v>80</v>
      </c>
      <c r="AW293" s="13" t="s">
        <v>32</v>
      </c>
      <c r="AX293" s="13" t="s">
        <v>76</v>
      </c>
      <c r="AY293" s="251" t="s">
        <v>181</v>
      </c>
    </row>
    <row r="294" spans="1:51" s="14" customFormat="1" ht="12">
      <c r="A294" s="14"/>
      <c r="B294" s="252"/>
      <c r="C294" s="253"/>
      <c r="D294" s="243" t="s">
        <v>190</v>
      </c>
      <c r="E294" s="254" t="s">
        <v>1</v>
      </c>
      <c r="F294" s="255" t="s">
        <v>786</v>
      </c>
      <c r="G294" s="253"/>
      <c r="H294" s="256">
        <v>7.5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190</v>
      </c>
      <c r="AU294" s="262" t="s">
        <v>84</v>
      </c>
      <c r="AV294" s="14" t="s">
        <v>84</v>
      </c>
      <c r="AW294" s="14" t="s">
        <v>32</v>
      </c>
      <c r="AX294" s="14" t="s">
        <v>80</v>
      </c>
      <c r="AY294" s="262" t="s">
        <v>181</v>
      </c>
    </row>
    <row r="295" spans="1:65" s="2" customFormat="1" ht="21.75" customHeight="1">
      <c r="A295" s="39"/>
      <c r="B295" s="40"/>
      <c r="C295" s="228" t="s">
        <v>450</v>
      </c>
      <c r="D295" s="228" t="s">
        <v>183</v>
      </c>
      <c r="E295" s="229" t="s">
        <v>697</v>
      </c>
      <c r="F295" s="230" t="s">
        <v>698</v>
      </c>
      <c r="G295" s="231" t="s">
        <v>203</v>
      </c>
      <c r="H295" s="232">
        <v>7.875</v>
      </c>
      <c r="I295" s="233"/>
      <c r="J295" s="234">
        <f>ROUND(I295*H295,2)</f>
        <v>0</v>
      </c>
      <c r="K295" s="230" t="s">
        <v>187</v>
      </c>
      <c r="L295" s="45"/>
      <c r="M295" s="235" t="s">
        <v>1</v>
      </c>
      <c r="N295" s="236" t="s">
        <v>41</v>
      </c>
      <c r="O295" s="92"/>
      <c r="P295" s="237">
        <f>O295*H295</f>
        <v>0</v>
      </c>
      <c r="Q295" s="237">
        <v>0.00013</v>
      </c>
      <c r="R295" s="237">
        <f>Q295*H295</f>
        <v>0.00102375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188</v>
      </c>
      <c r="AT295" s="239" t="s">
        <v>183</v>
      </c>
      <c r="AU295" s="239" t="s">
        <v>84</v>
      </c>
      <c r="AY295" s="18" t="s">
        <v>181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80</v>
      </c>
      <c r="BK295" s="240">
        <f>ROUND(I295*H295,2)</f>
        <v>0</v>
      </c>
      <c r="BL295" s="18" t="s">
        <v>188</v>
      </c>
      <c r="BM295" s="239" t="s">
        <v>699</v>
      </c>
    </row>
    <row r="296" spans="1:51" s="13" customFormat="1" ht="12">
      <c r="A296" s="13"/>
      <c r="B296" s="241"/>
      <c r="C296" s="242"/>
      <c r="D296" s="243" t="s">
        <v>190</v>
      </c>
      <c r="E296" s="244" t="s">
        <v>1</v>
      </c>
      <c r="F296" s="245" t="s">
        <v>427</v>
      </c>
      <c r="G296" s="242"/>
      <c r="H296" s="244" t="s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190</v>
      </c>
      <c r="AU296" s="251" t="s">
        <v>84</v>
      </c>
      <c r="AV296" s="13" t="s">
        <v>80</v>
      </c>
      <c r="AW296" s="13" t="s">
        <v>32</v>
      </c>
      <c r="AX296" s="13" t="s">
        <v>76</v>
      </c>
      <c r="AY296" s="251" t="s">
        <v>181</v>
      </c>
    </row>
    <row r="297" spans="1:51" s="14" customFormat="1" ht="12">
      <c r="A297" s="14"/>
      <c r="B297" s="252"/>
      <c r="C297" s="253"/>
      <c r="D297" s="243" t="s">
        <v>190</v>
      </c>
      <c r="E297" s="254" t="s">
        <v>1</v>
      </c>
      <c r="F297" s="255" t="s">
        <v>866</v>
      </c>
      <c r="G297" s="253"/>
      <c r="H297" s="256">
        <v>7.875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190</v>
      </c>
      <c r="AU297" s="262" t="s">
        <v>84</v>
      </c>
      <c r="AV297" s="14" t="s">
        <v>84</v>
      </c>
      <c r="AW297" s="14" t="s">
        <v>32</v>
      </c>
      <c r="AX297" s="14" t="s">
        <v>80</v>
      </c>
      <c r="AY297" s="262" t="s">
        <v>181</v>
      </c>
    </row>
    <row r="298" spans="1:65" s="2" customFormat="1" ht="16.5" customHeight="1">
      <c r="A298" s="39"/>
      <c r="B298" s="40"/>
      <c r="C298" s="228" t="s">
        <v>456</v>
      </c>
      <c r="D298" s="228" t="s">
        <v>183</v>
      </c>
      <c r="E298" s="229" t="s">
        <v>702</v>
      </c>
      <c r="F298" s="230" t="s">
        <v>703</v>
      </c>
      <c r="G298" s="231" t="s">
        <v>369</v>
      </c>
      <c r="H298" s="232">
        <v>7.5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41</v>
      </c>
      <c r="O298" s="92"/>
      <c r="P298" s="237">
        <f>O298*H298</f>
        <v>0</v>
      </c>
      <c r="Q298" s="237">
        <v>2E-05</v>
      </c>
      <c r="R298" s="237">
        <f>Q298*H298</f>
        <v>0.00015000000000000001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188</v>
      </c>
      <c r="AT298" s="239" t="s">
        <v>183</v>
      </c>
      <c r="AU298" s="239" t="s">
        <v>84</v>
      </c>
      <c r="AY298" s="18" t="s">
        <v>181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80</v>
      </c>
      <c r="BK298" s="240">
        <f>ROUND(I298*H298,2)</f>
        <v>0</v>
      </c>
      <c r="BL298" s="18" t="s">
        <v>188</v>
      </c>
      <c r="BM298" s="239" t="s">
        <v>704</v>
      </c>
    </row>
    <row r="299" spans="1:51" s="13" customFormat="1" ht="12">
      <c r="A299" s="13"/>
      <c r="B299" s="241"/>
      <c r="C299" s="242"/>
      <c r="D299" s="243" t="s">
        <v>190</v>
      </c>
      <c r="E299" s="244" t="s">
        <v>1</v>
      </c>
      <c r="F299" s="245" t="s">
        <v>427</v>
      </c>
      <c r="G299" s="242"/>
      <c r="H299" s="244" t="s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190</v>
      </c>
      <c r="AU299" s="251" t="s">
        <v>84</v>
      </c>
      <c r="AV299" s="13" t="s">
        <v>80</v>
      </c>
      <c r="AW299" s="13" t="s">
        <v>32</v>
      </c>
      <c r="AX299" s="13" t="s">
        <v>76</v>
      </c>
      <c r="AY299" s="251" t="s">
        <v>181</v>
      </c>
    </row>
    <row r="300" spans="1:51" s="14" customFormat="1" ht="12">
      <c r="A300" s="14"/>
      <c r="B300" s="252"/>
      <c r="C300" s="253"/>
      <c r="D300" s="243" t="s">
        <v>190</v>
      </c>
      <c r="E300" s="254" t="s">
        <v>1</v>
      </c>
      <c r="F300" s="255" t="s">
        <v>786</v>
      </c>
      <c r="G300" s="253"/>
      <c r="H300" s="256">
        <v>7.5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190</v>
      </c>
      <c r="AU300" s="262" t="s">
        <v>84</v>
      </c>
      <c r="AV300" s="14" t="s">
        <v>84</v>
      </c>
      <c r="AW300" s="14" t="s">
        <v>32</v>
      </c>
      <c r="AX300" s="14" t="s">
        <v>80</v>
      </c>
      <c r="AY300" s="262" t="s">
        <v>181</v>
      </c>
    </row>
    <row r="301" spans="1:65" s="2" customFormat="1" ht="16.5" customHeight="1">
      <c r="A301" s="39"/>
      <c r="B301" s="40"/>
      <c r="C301" s="285" t="s">
        <v>463</v>
      </c>
      <c r="D301" s="285" t="s">
        <v>369</v>
      </c>
      <c r="E301" s="286" t="s">
        <v>706</v>
      </c>
      <c r="F301" s="287" t="s">
        <v>707</v>
      </c>
      <c r="G301" s="288" t="s">
        <v>369</v>
      </c>
      <c r="H301" s="289">
        <v>8.475</v>
      </c>
      <c r="I301" s="290"/>
      <c r="J301" s="291">
        <f>ROUND(I301*H301,2)</f>
        <v>0</v>
      </c>
      <c r="K301" s="287" t="s">
        <v>1</v>
      </c>
      <c r="L301" s="292"/>
      <c r="M301" s="293" t="s">
        <v>1</v>
      </c>
      <c r="N301" s="294" t="s">
        <v>41</v>
      </c>
      <c r="O301" s="92"/>
      <c r="P301" s="237">
        <f>O301*H301</f>
        <v>0</v>
      </c>
      <c r="Q301" s="237">
        <v>0.00024</v>
      </c>
      <c r="R301" s="237">
        <f>Q301*H301</f>
        <v>0.002034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222</v>
      </c>
      <c r="AT301" s="239" t="s">
        <v>369</v>
      </c>
      <c r="AU301" s="239" t="s">
        <v>84</v>
      </c>
      <c r="AY301" s="18" t="s">
        <v>181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80</v>
      </c>
      <c r="BK301" s="240">
        <f>ROUND(I301*H301,2)</f>
        <v>0</v>
      </c>
      <c r="BL301" s="18" t="s">
        <v>188</v>
      </c>
      <c r="BM301" s="239" t="s">
        <v>708</v>
      </c>
    </row>
    <row r="302" spans="1:51" s="13" customFormat="1" ht="12">
      <c r="A302" s="13"/>
      <c r="B302" s="241"/>
      <c r="C302" s="242"/>
      <c r="D302" s="243" t="s">
        <v>190</v>
      </c>
      <c r="E302" s="244" t="s">
        <v>1</v>
      </c>
      <c r="F302" s="245" t="s">
        <v>427</v>
      </c>
      <c r="G302" s="242"/>
      <c r="H302" s="244" t="s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190</v>
      </c>
      <c r="AU302" s="251" t="s">
        <v>84</v>
      </c>
      <c r="AV302" s="13" t="s">
        <v>80</v>
      </c>
      <c r="AW302" s="13" t="s">
        <v>32</v>
      </c>
      <c r="AX302" s="13" t="s">
        <v>76</v>
      </c>
      <c r="AY302" s="251" t="s">
        <v>181</v>
      </c>
    </row>
    <row r="303" spans="1:51" s="14" customFormat="1" ht="12">
      <c r="A303" s="14"/>
      <c r="B303" s="252"/>
      <c r="C303" s="253"/>
      <c r="D303" s="243" t="s">
        <v>190</v>
      </c>
      <c r="E303" s="254" t="s">
        <v>1</v>
      </c>
      <c r="F303" s="255" t="s">
        <v>867</v>
      </c>
      <c r="G303" s="253"/>
      <c r="H303" s="256">
        <v>8.475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190</v>
      </c>
      <c r="AU303" s="262" t="s">
        <v>84</v>
      </c>
      <c r="AV303" s="14" t="s">
        <v>84</v>
      </c>
      <c r="AW303" s="14" t="s">
        <v>32</v>
      </c>
      <c r="AX303" s="14" t="s">
        <v>80</v>
      </c>
      <c r="AY303" s="262" t="s">
        <v>181</v>
      </c>
    </row>
    <row r="304" spans="1:63" s="12" customFormat="1" ht="22.8" customHeight="1">
      <c r="A304" s="12"/>
      <c r="B304" s="212"/>
      <c r="C304" s="213"/>
      <c r="D304" s="214" t="s">
        <v>75</v>
      </c>
      <c r="E304" s="226" t="s">
        <v>227</v>
      </c>
      <c r="F304" s="226" t="s">
        <v>710</v>
      </c>
      <c r="G304" s="213"/>
      <c r="H304" s="213"/>
      <c r="I304" s="216"/>
      <c r="J304" s="227">
        <f>BK304</f>
        <v>0</v>
      </c>
      <c r="K304" s="213"/>
      <c r="L304" s="218"/>
      <c r="M304" s="219"/>
      <c r="N304" s="220"/>
      <c r="O304" s="220"/>
      <c r="P304" s="221">
        <f>SUM(P305:P320)</f>
        <v>0</v>
      </c>
      <c r="Q304" s="220"/>
      <c r="R304" s="221">
        <f>SUM(R305:R320)</f>
        <v>0.23203000000000001</v>
      </c>
      <c r="S304" s="220"/>
      <c r="T304" s="222">
        <f>SUM(T305:T320)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3" t="s">
        <v>80</v>
      </c>
      <c r="AT304" s="224" t="s">
        <v>75</v>
      </c>
      <c r="AU304" s="224" t="s">
        <v>80</v>
      </c>
      <c r="AY304" s="223" t="s">
        <v>181</v>
      </c>
      <c r="BK304" s="225">
        <f>SUM(BK305:BK320)</f>
        <v>0</v>
      </c>
    </row>
    <row r="305" spans="1:65" s="2" customFormat="1" ht="33" customHeight="1">
      <c r="A305" s="39"/>
      <c r="B305" s="40"/>
      <c r="C305" s="228" t="s">
        <v>468</v>
      </c>
      <c r="D305" s="228" t="s">
        <v>183</v>
      </c>
      <c r="E305" s="229" t="s">
        <v>712</v>
      </c>
      <c r="F305" s="230" t="s">
        <v>713</v>
      </c>
      <c r="G305" s="231" t="s">
        <v>203</v>
      </c>
      <c r="H305" s="232">
        <v>2</v>
      </c>
      <c r="I305" s="233"/>
      <c r="J305" s="234">
        <f>ROUND(I305*H305,2)</f>
        <v>0</v>
      </c>
      <c r="K305" s="230" t="s">
        <v>187</v>
      </c>
      <c r="L305" s="45"/>
      <c r="M305" s="235" t="s">
        <v>1</v>
      </c>
      <c r="N305" s="236" t="s">
        <v>41</v>
      </c>
      <c r="O305" s="92"/>
      <c r="P305" s="237">
        <f>O305*H305</f>
        <v>0</v>
      </c>
      <c r="Q305" s="237">
        <v>0.11519</v>
      </c>
      <c r="R305" s="237">
        <f>Q305*H305</f>
        <v>0.23038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188</v>
      </c>
      <c r="AT305" s="239" t="s">
        <v>183</v>
      </c>
      <c r="AU305" s="239" t="s">
        <v>84</v>
      </c>
      <c r="AY305" s="18" t="s">
        <v>181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80</v>
      </c>
      <c r="BK305" s="240">
        <f>ROUND(I305*H305,2)</f>
        <v>0</v>
      </c>
      <c r="BL305" s="18" t="s">
        <v>188</v>
      </c>
      <c r="BM305" s="239" t="s">
        <v>714</v>
      </c>
    </row>
    <row r="306" spans="1:51" s="13" customFormat="1" ht="12">
      <c r="A306" s="13"/>
      <c r="B306" s="241"/>
      <c r="C306" s="242"/>
      <c r="D306" s="243" t="s">
        <v>190</v>
      </c>
      <c r="E306" s="244" t="s">
        <v>1</v>
      </c>
      <c r="F306" s="245" t="s">
        <v>191</v>
      </c>
      <c r="G306" s="242"/>
      <c r="H306" s="244" t="s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190</v>
      </c>
      <c r="AU306" s="251" t="s">
        <v>84</v>
      </c>
      <c r="AV306" s="13" t="s">
        <v>80</v>
      </c>
      <c r="AW306" s="13" t="s">
        <v>32</v>
      </c>
      <c r="AX306" s="13" t="s">
        <v>76</v>
      </c>
      <c r="AY306" s="251" t="s">
        <v>181</v>
      </c>
    </row>
    <row r="307" spans="1:51" s="14" customFormat="1" ht="12">
      <c r="A307" s="14"/>
      <c r="B307" s="252"/>
      <c r="C307" s="253"/>
      <c r="D307" s="243" t="s">
        <v>190</v>
      </c>
      <c r="E307" s="254" t="s">
        <v>1</v>
      </c>
      <c r="F307" s="255" t="s">
        <v>84</v>
      </c>
      <c r="G307" s="253"/>
      <c r="H307" s="256">
        <v>2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190</v>
      </c>
      <c r="AU307" s="262" t="s">
        <v>84</v>
      </c>
      <c r="AV307" s="14" t="s">
        <v>84</v>
      </c>
      <c r="AW307" s="14" t="s">
        <v>32</v>
      </c>
      <c r="AX307" s="14" t="s">
        <v>80</v>
      </c>
      <c r="AY307" s="262" t="s">
        <v>181</v>
      </c>
    </row>
    <row r="308" spans="1:65" s="2" customFormat="1" ht="24.15" customHeight="1">
      <c r="A308" s="39"/>
      <c r="B308" s="40"/>
      <c r="C308" s="228" t="s">
        <v>475</v>
      </c>
      <c r="D308" s="228" t="s">
        <v>183</v>
      </c>
      <c r="E308" s="229" t="s">
        <v>716</v>
      </c>
      <c r="F308" s="230" t="s">
        <v>717</v>
      </c>
      <c r="G308" s="231" t="s">
        <v>203</v>
      </c>
      <c r="H308" s="232">
        <v>15</v>
      </c>
      <c r="I308" s="233"/>
      <c r="J308" s="234">
        <f>ROUND(I308*H308,2)</f>
        <v>0</v>
      </c>
      <c r="K308" s="230" t="s">
        <v>187</v>
      </c>
      <c r="L308" s="45"/>
      <c r="M308" s="235" t="s">
        <v>1</v>
      </c>
      <c r="N308" s="236" t="s">
        <v>41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188</v>
      </c>
      <c r="AT308" s="239" t="s">
        <v>183</v>
      </c>
      <c r="AU308" s="239" t="s">
        <v>84</v>
      </c>
      <c r="AY308" s="18" t="s">
        <v>181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80</v>
      </c>
      <c r="BK308" s="240">
        <f>ROUND(I308*H308,2)</f>
        <v>0</v>
      </c>
      <c r="BL308" s="18" t="s">
        <v>188</v>
      </c>
      <c r="BM308" s="239" t="s">
        <v>718</v>
      </c>
    </row>
    <row r="309" spans="1:51" s="14" customFormat="1" ht="12">
      <c r="A309" s="14"/>
      <c r="B309" s="252"/>
      <c r="C309" s="253"/>
      <c r="D309" s="243" t="s">
        <v>190</v>
      </c>
      <c r="E309" s="254" t="s">
        <v>1</v>
      </c>
      <c r="F309" s="255" t="s">
        <v>868</v>
      </c>
      <c r="G309" s="253"/>
      <c r="H309" s="256">
        <v>15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190</v>
      </c>
      <c r="AU309" s="262" t="s">
        <v>84</v>
      </c>
      <c r="AV309" s="14" t="s">
        <v>84</v>
      </c>
      <c r="AW309" s="14" t="s">
        <v>32</v>
      </c>
      <c r="AX309" s="14" t="s">
        <v>80</v>
      </c>
      <c r="AY309" s="262" t="s">
        <v>181</v>
      </c>
    </row>
    <row r="310" spans="1:65" s="2" customFormat="1" ht="24.15" customHeight="1">
      <c r="A310" s="39"/>
      <c r="B310" s="40"/>
      <c r="C310" s="228" t="s">
        <v>479</v>
      </c>
      <c r="D310" s="228" t="s">
        <v>183</v>
      </c>
      <c r="E310" s="229" t="s">
        <v>721</v>
      </c>
      <c r="F310" s="230" t="s">
        <v>722</v>
      </c>
      <c r="G310" s="231" t="s">
        <v>203</v>
      </c>
      <c r="H310" s="232">
        <v>15</v>
      </c>
      <c r="I310" s="233"/>
      <c r="J310" s="234">
        <f>ROUND(I310*H310,2)</f>
        <v>0</v>
      </c>
      <c r="K310" s="230" t="s">
        <v>187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0.00011</v>
      </c>
      <c r="R310" s="237">
        <f>Q310*H310</f>
        <v>0.00165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188</v>
      </c>
      <c r="AT310" s="239" t="s">
        <v>183</v>
      </c>
      <c r="AU310" s="239" t="s">
        <v>84</v>
      </c>
      <c r="AY310" s="18" t="s">
        <v>181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80</v>
      </c>
      <c r="BK310" s="240">
        <f>ROUND(I310*H310,2)</f>
        <v>0</v>
      </c>
      <c r="BL310" s="18" t="s">
        <v>188</v>
      </c>
      <c r="BM310" s="239" t="s">
        <v>723</v>
      </c>
    </row>
    <row r="311" spans="1:51" s="14" customFormat="1" ht="12">
      <c r="A311" s="14"/>
      <c r="B311" s="252"/>
      <c r="C311" s="253"/>
      <c r="D311" s="243" t="s">
        <v>190</v>
      </c>
      <c r="E311" s="254" t="s">
        <v>1</v>
      </c>
      <c r="F311" s="255" t="s">
        <v>868</v>
      </c>
      <c r="G311" s="253"/>
      <c r="H311" s="256">
        <v>15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190</v>
      </c>
      <c r="AU311" s="262" t="s">
        <v>84</v>
      </c>
      <c r="AV311" s="14" t="s">
        <v>84</v>
      </c>
      <c r="AW311" s="14" t="s">
        <v>32</v>
      </c>
      <c r="AX311" s="14" t="s">
        <v>80</v>
      </c>
      <c r="AY311" s="262" t="s">
        <v>181</v>
      </c>
    </row>
    <row r="312" spans="1:65" s="2" customFormat="1" ht="16.5" customHeight="1">
      <c r="A312" s="39"/>
      <c r="B312" s="40"/>
      <c r="C312" s="228" t="s">
        <v>486</v>
      </c>
      <c r="D312" s="228" t="s">
        <v>183</v>
      </c>
      <c r="E312" s="229" t="s">
        <v>725</v>
      </c>
      <c r="F312" s="230" t="s">
        <v>726</v>
      </c>
      <c r="G312" s="231" t="s">
        <v>203</v>
      </c>
      <c r="H312" s="232">
        <v>3</v>
      </c>
      <c r="I312" s="233"/>
      <c r="J312" s="234">
        <f>ROUND(I312*H312,2)</f>
        <v>0</v>
      </c>
      <c r="K312" s="230" t="s">
        <v>187</v>
      </c>
      <c r="L312" s="45"/>
      <c r="M312" s="235" t="s">
        <v>1</v>
      </c>
      <c r="N312" s="236" t="s">
        <v>41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188</v>
      </c>
      <c r="AT312" s="239" t="s">
        <v>183</v>
      </c>
      <c r="AU312" s="239" t="s">
        <v>84</v>
      </c>
      <c r="AY312" s="18" t="s">
        <v>181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80</v>
      </c>
      <c r="BK312" s="240">
        <f>ROUND(I312*H312,2)</f>
        <v>0</v>
      </c>
      <c r="BL312" s="18" t="s">
        <v>188</v>
      </c>
      <c r="BM312" s="239" t="s">
        <v>869</v>
      </c>
    </row>
    <row r="313" spans="1:51" s="13" customFormat="1" ht="12">
      <c r="A313" s="13"/>
      <c r="B313" s="241"/>
      <c r="C313" s="242"/>
      <c r="D313" s="243" t="s">
        <v>190</v>
      </c>
      <c r="E313" s="244" t="s">
        <v>1</v>
      </c>
      <c r="F313" s="245" t="s">
        <v>191</v>
      </c>
      <c r="G313" s="242"/>
      <c r="H313" s="244" t="s">
        <v>1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190</v>
      </c>
      <c r="AU313" s="251" t="s">
        <v>84</v>
      </c>
      <c r="AV313" s="13" t="s">
        <v>80</v>
      </c>
      <c r="AW313" s="13" t="s">
        <v>32</v>
      </c>
      <c r="AX313" s="13" t="s">
        <v>76</v>
      </c>
      <c r="AY313" s="251" t="s">
        <v>181</v>
      </c>
    </row>
    <row r="314" spans="1:51" s="14" customFormat="1" ht="12">
      <c r="A314" s="14"/>
      <c r="B314" s="252"/>
      <c r="C314" s="253"/>
      <c r="D314" s="243" t="s">
        <v>190</v>
      </c>
      <c r="E314" s="254" t="s">
        <v>1</v>
      </c>
      <c r="F314" s="255" t="s">
        <v>870</v>
      </c>
      <c r="G314" s="253"/>
      <c r="H314" s="256">
        <v>3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190</v>
      </c>
      <c r="AU314" s="262" t="s">
        <v>84</v>
      </c>
      <c r="AV314" s="14" t="s">
        <v>84</v>
      </c>
      <c r="AW314" s="14" t="s">
        <v>32</v>
      </c>
      <c r="AX314" s="14" t="s">
        <v>80</v>
      </c>
      <c r="AY314" s="262" t="s">
        <v>181</v>
      </c>
    </row>
    <row r="315" spans="1:65" s="2" customFormat="1" ht="21.75" customHeight="1">
      <c r="A315" s="39"/>
      <c r="B315" s="40"/>
      <c r="C315" s="228" t="s">
        <v>490</v>
      </c>
      <c r="D315" s="228" t="s">
        <v>183</v>
      </c>
      <c r="E315" s="229" t="s">
        <v>871</v>
      </c>
      <c r="F315" s="230" t="s">
        <v>872</v>
      </c>
      <c r="G315" s="231" t="s">
        <v>203</v>
      </c>
      <c r="H315" s="232">
        <v>12</v>
      </c>
      <c r="I315" s="233"/>
      <c r="J315" s="234">
        <f>ROUND(I315*H315,2)</f>
        <v>0</v>
      </c>
      <c r="K315" s="230" t="s">
        <v>187</v>
      </c>
      <c r="L315" s="45"/>
      <c r="M315" s="235" t="s">
        <v>1</v>
      </c>
      <c r="N315" s="236" t="s">
        <v>41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188</v>
      </c>
      <c r="AT315" s="239" t="s">
        <v>183</v>
      </c>
      <c r="AU315" s="239" t="s">
        <v>84</v>
      </c>
      <c r="AY315" s="18" t="s">
        <v>181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80</v>
      </c>
      <c r="BK315" s="240">
        <f>ROUND(I315*H315,2)</f>
        <v>0</v>
      </c>
      <c r="BL315" s="18" t="s">
        <v>188</v>
      </c>
      <c r="BM315" s="239" t="s">
        <v>873</v>
      </c>
    </row>
    <row r="316" spans="1:51" s="13" customFormat="1" ht="12">
      <c r="A316" s="13"/>
      <c r="B316" s="241"/>
      <c r="C316" s="242"/>
      <c r="D316" s="243" t="s">
        <v>190</v>
      </c>
      <c r="E316" s="244" t="s">
        <v>1</v>
      </c>
      <c r="F316" s="245" t="s">
        <v>191</v>
      </c>
      <c r="G316" s="242"/>
      <c r="H316" s="244" t="s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190</v>
      </c>
      <c r="AU316" s="251" t="s">
        <v>84</v>
      </c>
      <c r="AV316" s="13" t="s">
        <v>80</v>
      </c>
      <c r="AW316" s="13" t="s">
        <v>32</v>
      </c>
      <c r="AX316" s="13" t="s">
        <v>76</v>
      </c>
      <c r="AY316" s="251" t="s">
        <v>181</v>
      </c>
    </row>
    <row r="317" spans="1:51" s="14" customFormat="1" ht="12">
      <c r="A317" s="14"/>
      <c r="B317" s="252"/>
      <c r="C317" s="253"/>
      <c r="D317" s="243" t="s">
        <v>190</v>
      </c>
      <c r="E317" s="254" t="s">
        <v>129</v>
      </c>
      <c r="F317" s="255" t="s">
        <v>874</v>
      </c>
      <c r="G317" s="253"/>
      <c r="H317" s="256">
        <v>12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190</v>
      </c>
      <c r="AU317" s="262" t="s">
        <v>84</v>
      </c>
      <c r="AV317" s="14" t="s">
        <v>84</v>
      </c>
      <c r="AW317" s="14" t="s">
        <v>32</v>
      </c>
      <c r="AX317" s="14" t="s">
        <v>80</v>
      </c>
      <c r="AY317" s="262" t="s">
        <v>181</v>
      </c>
    </row>
    <row r="318" spans="1:65" s="2" customFormat="1" ht="21.75" customHeight="1">
      <c r="A318" s="39"/>
      <c r="B318" s="40"/>
      <c r="C318" s="228" t="s">
        <v>496</v>
      </c>
      <c r="D318" s="228" t="s">
        <v>183</v>
      </c>
      <c r="E318" s="229" t="s">
        <v>730</v>
      </c>
      <c r="F318" s="230" t="s">
        <v>731</v>
      </c>
      <c r="G318" s="231" t="s">
        <v>203</v>
      </c>
      <c r="H318" s="232">
        <v>2</v>
      </c>
      <c r="I318" s="233"/>
      <c r="J318" s="234">
        <f>ROUND(I318*H318,2)</f>
        <v>0</v>
      </c>
      <c r="K318" s="230" t="s">
        <v>187</v>
      </c>
      <c r="L318" s="45"/>
      <c r="M318" s="235" t="s">
        <v>1</v>
      </c>
      <c r="N318" s="236" t="s">
        <v>41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188</v>
      </c>
      <c r="AT318" s="239" t="s">
        <v>183</v>
      </c>
      <c r="AU318" s="239" t="s">
        <v>84</v>
      </c>
      <c r="AY318" s="18" t="s">
        <v>181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80</v>
      </c>
      <c r="BK318" s="240">
        <f>ROUND(I318*H318,2)</f>
        <v>0</v>
      </c>
      <c r="BL318" s="18" t="s">
        <v>188</v>
      </c>
      <c r="BM318" s="239" t="s">
        <v>732</v>
      </c>
    </row>
    <row r="319" spans="1:51" s="13" customFormat="1" ht="12">
      <c r="A319" s="13"/>
      <c r="B319" s="241"/>
      <c r="C319" s="242"/>
      <c r="D319" s="243" t="s">
        <v>190</v>
      </c>
      <c r="E319" s="244" t="s">
        <v>1</v>
      </c>
      <c r="F319" s="245" t="s">
        <v>191</v>
      </c>
      <c r="G319" s="242"/>
      <c r="H319" s="244" t="s">
        <v>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190</v>
      </c>
      <c r="AU319" s="251" t="s">
        <v>84</v>
      </c>
      <c r="AV319" s="13" t="s">
        <v>80</v>
      </c>
      <c r="AW319" s="13" t="s">
        <v>32</v>
      </c>
      <c r="AX319" s="13" t="s">
        <v>76</v>
      </c>
      <c r="AY319" s="251" t="s">
        <v>181</v>
      </c>
    </row>
    <row r="320" spans="1:51" s="14" customFormat="1" ht="12">
      <c r="A320" s="14"/>
      <c r="B320" s="252"/>
      <c r="C320" s="253"/>
      <c r="D320" s="243" t="s">
        <v>190</v>
      </c>
      <c r="E320" s="254" t="s">
        <v>1</v>
      </c>
      <c r="F320" s="255" t="s">
        <v>84</v>
      </c>
      <c r="G320" s="253"/>
      <c r="H320" s="256">
        <v>2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190</v>
      </c>
      <c r="AU320" s="262" t="s">
        <v>84</v>
      </c>
      <c r="AV320" s="14" t="s">
        <v>84</v>
      </c>
      <c r="AW320" s="14" t="s">
        <v>32</v>
      </c>
      <c r="AX320" s="14" t="s">
        <v>80</v>
      </c>
      <c r="AY320" s="262" t="s">
        <v>181</v>
      </c>
    </row>
    <row r="321" spans="1:63" s="12" customFormat="1" ht="22.8" customHeight="1">
      <c r="A321" s="12"/>
      <c r="B321" s="212"/>
      <c r="C321" s="213"/>
      <c r="D321" s="214" t="s">
        <v>75</v>
      </c>
      <c r="E321" s="226" t="s">
        <v>678</v>
      </c>
      <c r="F321" s="226" t="s">
        <v>733</v>
      </c>
      <c r="G321" s="213"/>
      <c r="H321" s="213"/>
      <c r="I321" s="216"/>
      <c r="J321" s="227">
        <f>BK321</f>
        <v>0</v>
      </c>
      <c r="K321" s="213"/>
      <c r="L321" s="218"/>
      <c r="M321" s="219"/>
      <c r="N321" s="220"/>
      <c r="O321" s="220"/>
      <c r="P321" s="221">
        <f>SUM(P322:P323)</f>
        <v>0</v>
      </c>
      <c r="Q321" s="220"/>
      <c r="R321" s="221">
        <f>SUM(R322:R323)</f>
        <v>0</v>
      </c>
      <c r="S321" s="220"/>
      <c r="T321" s="222">
        <f>SUM(T322:T323)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3" t="s">
        <v>80</v>
      </c>
      <c r="AT321" s="224" t="s">
        <v>75</v>
      </c>
      <c r="AU321" s="224" t="s">
        <v>80</v>
      </c>
      <c r="AY321" s="223" t="s">
        <v>181</v>
      </c>
      <c r="BK321" s="225">
        <f>SUM(BK322:BK323)</f>
        <v>0</v>
      </c>
    </row>
    <row r="322" spans="1:65" s="2" customFormat="1" ht="24.15" customHeight="1">
      <c r="A322" s="39"/>
      <c r="B322" s="40"/>
      <c r="C322" s="228" t="s">
        <v>500</v>
      </c>
      <c r="D322" s="228" t="s">
        <v>183</v>
      </c>
      <c r="E322" s="229" t="s">
        <v>735</v>
      </c>
      <c r="F322" s="230" t="s">
        <v>736</v>
      </c>
      <c r="G322" s="231" t="s">
        <v>352</v>
      </c>
      <c r="H322" s="232">
        <v>0.308</v>
      </c>
      <c r="I322" s="233"/>
      <c r="J322" s="234">
        <f>ROUND(I322*H322,2)</f>
        <v>0</v>
      </c>
      <c r="K322" s="230" t="s">
        <v>187</v>
      </c>
      <c r="L322" s="45"/>
      <c r="M322" s="235" t="s">
        <v>1</v>
      </c>
      <c r="N322" s="236" t="s">
        <v>41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188</v>
      </c>
      <c r="AT322" s="239" t="s">
        <v>183</v>
      </c>
      <c r="AU322" s="239" t="s">
        <v>84</v>
      </c>
      <c r="AY322" s="18" t="s">
        <v>181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80</v>
      </c>
      <c r="BK322" s="240">
        <f>ROUND(I322*H322,2)</f>
        <v>0</v>
      </c>
      <c r="BL322" s="18" t="s">
        <v>188</v>
      </c>
      <c r="BM322" s="239" t="s">
        <v>737</v>
      </c>
    </row>
    <row r="323" spans="1:51" s="14" customFormat="1" ht="12">
      <c r="A323" s="14"/>
      <c r="B323" s="252"/>
      <c r="C323" s="253"/>
      <c r="D323" s="243" t="s">
        <v>190</v>
      </c>
      <c r="E323" s="254" t="s">
        <v>1</v>
      </c>
      <c r="F323" s="255" t="s">
        <v>875</v>
      </c>
      <c r="G323" s="253"/>
      <c r="H323" s="256">
        <v>0.308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190</v>
      </c>
      <c r="AU323" s="262" t="s">
        <v>84</v>
      </c>
      <c r="AV323" s="14" t="s">
        <v>84</v>
      </c>
      <c r="AW323" s="14" t="s">
        <v>32</v>
      </c>
      <c r="AX323" s="14" t="s">
        <v>80</v>
      </c>
      <c r="AY323" s="262" t="s">
        <v>181</v>
      </c>
    </row>
    <row r="324" spans="1:63" s="12" customFormat="1" ht="22.8" customHeight="1">
      <c r="A324" s="12"/>
      <c r="B324" s="212"/>
      <c r="C324" s="213"/>
      <c r="D324" s="214" t="s">
        <v>75</v>
      </c>
      <c r="E324" s="226" t="s">
        <v>739</v>
      </c>
      <c r="F324" s="226" t="s">
        <v>740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SUM(P325:P335)</f>
        <v>0</v>
      </c>
      <c r="Q324" s="220"/>
      <c r="R324" s="221">
        <f>SUM(R325:R335)</f>
        <v>0</v>
      </c>
      <c r="S324" s="220"/>
      <c r="T324" s="222">
        <f>SUM(T325:T335)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80</v>
      </c>
      <c r="AT324" s="224" t="s">
        <v>75</v>
      </c>
      <c r="AU324" s="224" t="s">
        <v>80</v>
      </c>
      <c r="AY324" s="223" t="s">
        <v>181</v>
      </c>
      <c r="BK324" s="225">
        <f>SUM(BK325:BK335)</f>
        <v>0</v>
      </c>
    </row>
    <row r="325" spans="1:65" s="2" customFormat="1" ht="21.75" customHeight="1">
      <c r="A325" s="39"/>
      <c r="B325" s="40"/>
      <c r="C325" s="228" t="s">
        <v>261</v>
      </c>
      <c r="D325" s="228" t="s">
        <v>183</v>
      </c>
      <c r="E325" s="229" t="s">
        <v>742</v>
      </c>
      <c r="F325" s="230" t="s">
        <v>743</v>
      </c>
      <c r="G325" s="231" t="s">
        <v>352</v>
      </c>
      <c r="H325" s="232">
        <v>4.882</v>
      </c>
      <c r="I325" s="233"/>
      <c r="J325" s="234">
        <f>ROUND(I325*H325,2)</f>
        <v>0</v>
      </c>
      <c r="K325" s="230" t="s">
        <v>187</v>
      </c>
      <c r="L325" s="45"/>
      <c r="M325" s="235" t="s">
        <v>1</v>
      </c>
      <c r="N325" s="236" t="s">
        <v>41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188</v>
      </c>
      <c r="AT325" s="239" t="s">
        <v>183</v>
      </c>
      <c r="AU325" s="239" t="s">
        <v>84</v>
      </c>
      <c r="AY325" s="18" t="s">
        <v>181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80</v>
      </c>
      <c r="BK325" s="240">
        <f>ROUND(I325*H325,2)</f>
        <v>0</v>
      </c>
      <c r="BL325" s="18" t="s">
        <v>188</v>
      </c>
      <c r="BM325" s="239" t="s">
        <v>744</v>
      </c>
    </row>
    <row r="326" spans="1:51" s="14" customFormat="1" ht="12">
      <c r="A326" s="14"/>
      <c r="B326" s="252"/>
      <c r="C326" s="253"/>
      <c r="D326" s="243" t="s">
        <v>190</v>
      </c>
      <c r="E326" s="254" t="s">
        <v>112</v>
      </c>
      <c r="F326" s="255" t="s">
        <v>876</v>
      </c>
      <c r="G326" s="253"/>
      <c r="H326" s="256">
        <v>4.882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2" t="s">
        <v>190</v>
      </c>
      <c r="AU326" s="262" t="s">
        <v>84</v>
      </c>
      <c r="AV326" s="14" t="s">
        <v>84</v>
      </c>
      <c r="AW326" s="14" t="s">
        <v>32</v>
      </c>
      <c r="AX326" s="14" t="s">
        <v>80</v>
      </c>
      <c r="AY326" s="262" t="s">
        <v>181</v>
      </c>
    </row>
    <row r="327" spans="1:65" s="2" customFormat="1" ht="24.15" customHeight="1">
      <c r="A327" s="39"/>
      <c r="B327" s="40"/>
      <c r="C327" s="228" t="s">
        <v>510</v>
      </c>
      <c r="D327" s="228" t="s">
        <v>183</v>
      </c>
      <c r="E327" s="229" t="s">
        <v>747</v>
      </c>
      <c r="F327" s="230" t="s">
        <v>748</v>
      </c>
      <c r="G327" s="231" t="s">
        <v>352</v>
      </c>
      <c r="H327" s="232">
        <v>63.466</v>
      </c>
      <c r="I327" s="233"/>
      <c r="J327" s="234">
        <f>ROUND(I327*H327,2)</f>
        <v>0</v>
      </c>
      <c r="K327" s="230" t="s">
        <v>187</v>
      </c>
      <c r="L327" s="45"/>
      <c r="M327" s="235" t="s">
        <v>1</v>
      </c>
      <c r="N327" s="236" t="s">
        <v>41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188</v>
      </c>
      <c r="AT327" s="239" t="s">
        <v>183</v>
      </c>
      <c r="AU327" s="239" t="s">
        <v>84</v>
      </c>
      <c r="AY327" s="18" t="s">
        <v>181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80</v>
      </c>
      <c r="BK327" s="240">
        <f>ROUND(I327*H327,2)</f>
        <v>0</v>
      </c>
      <c r="BL327" s="18" t="s">
        <v>188</v>
      </c>
      <c r="BM327" s="239" t="s">
        <v>749</v>
      </c>
    </row>
    <row r="328" spans="1:51" s="13" customFormat="1" ht="12">
      <c r="A328" s="13"/>
      <c r="B328" s="241"/>
      <c r="C328" s="242"/>
      <c r="D328" s="243" t="s">
        <v>190</v>
      </c>
      <c r="E328" s="244" t="s">
        <v>1</v>
      </c>
      <c r="F328" s="245" t="s">
        <v>750</v>
      </c>
      <c r="G328" s="242"/>
      <c r="H328" s="244" t="s">
        <v>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1" t="s">
        <v>190</v>
      </c>
      <c r="AU328" s="251" t="s">
        <v>84</v>
      </c>
      <c r="AV328" s="13" t="s">
        <v>80</v>
      </c>
      <c r="AW328" s="13" t="s">
        <v>32</v>
      </c>
      <c r="AX328" s="13" t="s">
        <v>76</v>
      </c>
      <c r="AY328" s="251" t="s">
        <v>181</v>
      </c>
    </row>
    <row r="329" spans="1:51" s="14" customFormat="1" ht="12">
      <c r="A329" s="14"/>
      <c r="B329" s="252"/>
      <c r="C329" s="253"/>
      <c r="D329" s="243" t="s">
        <v>190</v>
      </c>
      <c r="E329" s="254" t="s">
        <v>1</v>
      </c>
      <c r="F329" s="255" t="s">
        <v>751</v>
      </c>
      <c r="G329" s="253"/>
      <c r="H329" s="256">
        <v>63.466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190</v>
      </c>
      <c r="AU329" s="262" t="s">
        <v>84</v>
      </c>
      <c r="AV329" s="14" t="s">
        <v>84</v>
      </c>
      <c r="AW329" s="14" t="s">
        <v>32</v>
      </c>
      <c r="AX329" s="14" t="s">
        <v>80</v>
      </c>
      <c r="AY329" s="262" t="s">
        <v>181</v>
      </c>
    </row>
    <row r="330" spans="1:65" s="2" customFormat="1" ht="24.15" customHeight="1">
      <c r="A330" s="39"/>
      <c r="B330" s="40"/>
      <c r="C330" s="228" t="s">
        <v>514</v>
      </c>
      <c r="D330" s="228" t="s">
        <v>183</v>
      </c>
      <c r="E330" s="229" t="s">
        <v>753</v>
      </c>
      <c r="F330" s="230" t="s">
        <v>754</v>
      </c>
      <c r="G330" s="231" t="s">
        <v>352</v>
      </c>
      <c r="H330" s="232">
        <v>4.882</v>
      </c>
      <c r="I330" s="233"/>
      <c r="J330" s="234">
        <f>ROUND(I330*H330,2)</f>
        <v>0</v>
      </c>
      <c r="K330" s="230" t="s">
        <v>187</v>
      </c>
      <c r="L330" s="45"/>
      <c r="M330" s="235" t="s">
        <v>1</v>
      </c>
      <c r="N330" s="236" t="s">
        <v>41</v>
      </c>
      <c r="O330" s="92"/>
      <c r="P330" s="237">
        <f>O330*H330</f>
        <v>0</v>
      </c>
      <c r="Q330" s="237">
        <v>0</v>
      </c>
      <c r="R330" s="237">
        <f>Q330*H330</f>
        <v>0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188</v>
      </c>
      <c r="AT330" s="239" t="s">
        <v>183</v>
      </c>
      <c r="AU330" s="239" t="s">
        <v>84</v>
      </c>
      <c r="AY330" s="18" t="s">
        <v>181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80</v>
      </c>
      <c r="BK330" s="240">
        <f>ROUND(I330*H330,2)</f>
        <v>0</v>
      </c>
      <c r="BL330" s="18" t="s">
        <v>188</v>
      </c>
      <c r="BM330" s="239" t="s">
        <v>755</v>
      </c>
    </row>
    <row r="331" spans="1:51" s="14" customFormat="1" ht="12">
      <c r="A331" s="14"/>
      <c r="B331" s="252"/>
      <c r="C331" s="253"/>
      <c r="D331" s="243" t="s">
        <v>190</v>
      </c>
      <c r="E331" s="254" t="s">
        <v>1</v>
      </c>
      <c r="F331" s="255" t="s">
        <v>756</v>
      </c>
      <c r="G331" s="253"/>
      <c r="H331" s="256">
        <v>4.882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190</v>
      </c>
      <c r="AU331" s="262" t="s">
        <v>84</v>
      </c>
      <c r="AV331" s="14" t="s">
        <v>84</v>
      </c>
      <c r="AW331" s="14" t="s">
        <v>32</v>
      </c>
      <c r="AX331" s="14" t="s">
        <v>80</v>
      </c>
      <c r="AY331" s="262" t="s">
        <v>181</v>
      </c>
    </row>
    <row r="332" spans="1:65" s="2" customFormat="1" ht="44.25" customHeight="1">
      <c r="A332" s="39"/>
      <c r="B332" s="40"/>
      <c r="C332" s="228" t="s">
        <v>518</v>
      </c>
      <c r="D332" s="228" t="s">
        <v>183</v>
      </c>
      <c r="E332" s="229" t="s">
        <v>758</v>
      </c>
      <c r="F332" s="230" t="s">
        <v>759</v>
      </c>
      <c r="G332" s="231" t="s">
        <v>352</v>
      </c>
      <c r="H332" s="232">
        <v>1.799</v>
      </c>
      <c r="I332" s="233"/>
      <c r="J332" s="234">
        <f>ROUND(I332*H332,2)</f>
        <v>0</v>
      </c>
      <c r="K332" s="230" t="s">
        <v>187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188</v>
      </c>
      <c r="AT332" s="239" t="s">
        <v>183</v>
      </c>
      <c r="AU332" s="239" t="s">
        <v>84</v>
      </c>
      <c r="AY332" s="18" t="s">
        <v>181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80</v>
      </c>
      <c r="BK332" s="240">
        <f>ROUND(I332*H332,2)</f>
        <v>0</v>
      </c>
      <c r="BL332" s="18" t="s">
        <v>188</v>
      </c>
      <c r="BM332" s="239" t="s">
        <v>760</v>
      </c>
    </row>
    <row r="333" spans="1:51" s="14" customFormat="1" ht="12">
      <c r="A333" s="14"/>
      <c r="B333" s="252"/>
      <c r="C333" s="253"/>
      <c r="D333" s="243" t="s">
        <v>190</v>
      </c>
      <c r="E333" s="254" t="s">
        <v>1</v>
      </c>
      <c r="F333" s="255" t="s">
        <v>877</v>
      </c>
      <c r="G333" s="253"/>
      <c r="H333" s="256">
        <v>1.799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2" t="s">
        <v>190</v>
      </c>
      <c r="AU333" s="262" t="s">
        <v>84</v>
      </c>
      <c r="AV333" s="14" t="s">
        <v>84</v>
      </c>
      <c r="AW333" s="14" t="s">
        <v>32</v>
      </c>
      <c r="AX333" s="14" t="s">
        <v>80</v>
      </c>
      <c r="AY333" s="262" t="s">
        <v>181</v>
      </c>
    </row>
    <row r="334" spans="1:65" s="2" customFormat="1" ht="44.25" customHeight="1">
      <c r="A334" s="39"/>
      <c r="B334" s="40"/>
      <c r="C334" s="228" t="s">
        <v>524</v>
      </c>
      <c r="D334" s="228" t="s">
        <v>183</v>
      </c>
      <c r="E334" s="229" t="s">
        <v>763</v>
      </c>
      <c r="F334" s="230" t="s">
        <v>764</v>
      </c>
      <c r="G334" s="231" t="s">
        <v>352</v>
      </c>
      <c r="H334" s="232">
        <v>3.083</v>
      </c>
      <c r="I334" s="233"/>
      <c r="J334" s="234">
        <f>ROUND(I334*H334,2)</f>
        <v>0</v>
      </c>
      <c r="K334" s="230" t="s">
        <v>187</v>
      </c>
      <c r="L334" s="45"/>
      <c r="M334" s="235" t="s">
        <v>1</v>
      </c>
      <c r="N334" s="236" t="s">
        <v>41</v>
      </c>
      <c r="O334" s="92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188</v>
      </c>
      <c r="AT334" s="239" t="s">
        <v>183</v>
      </c>
      <c r="AU334" s="239" t="s">
        <v>84</v>
      </c>
      <c r="AY334" s="18" t="s">
        <v>181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80</v>
      </c>
      <c r="BK334" s="240">
        <f>ROUND(I334*H334,2)</f>
        <v>0</v>
      </c>
      <c r="BL334" s="18" t="s">
        <v>188</v>
      </c>
      <c r="BM334" s="239" t="s">
        <v>765</v>
      </c>
    </row>
    <row r="335" spans="1:51" s="14" customFormat="1" ht="12">
      <c r="A335" s="14"/>
      <c r="B335" s="252"/>
      <c r="C335" s="253"/>
      <c r="D335" s="243" t="s">
        <v>190</v>
      </c>
      <c r="E335" s="254" t="s">
        <v>1</v>
      </c>
      <c r="F335" s="255" t="s">
        <v>878</v>
      </c>
      <c r="G335" s="253"/>
      <c r="H335" s="256">
        <v>3.083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190</v>
      </c>
      <c r="AU335" s="262" t="s">
        <v>84</v>
      </c>
      <c r="AV335" s="14" t="s">
        <v>84</v>
      </c>
      <c r="AW335" s="14" t="s">
        <v>32</v>
      </c>
      <c r="AX335" s="14" t="s">
        <v>80</v>
      </c>
      <c r="AY335" s="262" t="s">
        <v>181</v>
      </c>
    </row>
    <row r="336" spans="1:63" s="12" customFormat="1" ht="22.8" customHeight="1">
      <c r="A336" s="12"/>
      <c r="B336" s="212"/>
      <c r="C336" s="213"/>
      <c r="D336" s="214" t="s">
        <v>75</v>
      </c>
      <c r="E336" s="226" t="s">
        <v>772</v>
      </c>
      <c r="F336" s="226" t="s">
        <v>733</v>
      </c>
      <c r="G336" s="213"/>
      <c r="H336" s="213"/>
      <c r="I336" s="216"/>
      <c r="J336" s="227">
        <f>BK336</f>
        <v>0</v>
      </c>
      <c r="K336" s="213"/>
      <c r="L336" s="218"/>
      <c r="M336" s="219"/>
      <c r="N336" s="220"/>
      <c r="O336" s="220"/>
      <c r="P336" s="221">
        <f>SUM(P337:P338)</f>
        <v>0</v>
      </c>
      <c r="Q336" s="220"/>
      <c r="R336" s="221">
        <f>SUM(R337:R338)</f>
        <v>0</v>
      </c>
      <c r="S336" s="220"/>
      <c r="T336" s="222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3" t="s">
        <v>80</v>
      </c>
      <c r="AT336" s="224" t="s">
        <v>75</v>
      </c>
      <c r="AU336" s="224" t="s">
        <v>80</v>
      </c>
      <c r="AY336" s="223" t="s">
        <v>181</v>
      </c>
      <c r="BK336" s="225">
        <f>SUM(BK337:BK338)</f>
        <v>0</v>
      </c>
    </row>
    <row r="337" spans="1:65" s="2" customFormat="1" ht="33" customHeight="1">
      <c r="A337" s="39"/>
      <c r="B337" s="40"/>
      <c r="C337" s="228" t="s">
        <v>529</v>
      </c>
      <c r="D337" s="228" t="s">
        <v>183</v>
      </c>
      <c r="E337" s="229" t="s">
        <v>774</v>
      </c>
      <c r="F337" s="230" t="s">
        <v>775</v>
      </c>
      <c r="G337" s="231" t="s">
        <v>352</v>
      </c>
      <c r="H337" s="232">
        <v>8.103</v>
      </c>
      <c r="I337" s="233"/>
      <c r="J337" s="234">
        <f>ROUND(I337*H337,2)</f>
        <v>0</v>
      </c>
      <c r="K337" s="230" t="s">
        <v>187</v>
      </c>
      <c r="L337" s="45"/>
      <c r="M337" s="235" t="s">
        <v>1</v>
      </c>
      <c r="N337" s="236" t="s">
        <v>41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188</v>
      </c>
      <c r="AT337" s="239" t="s">
        <v>183</v>
      </c>
      <c r="AU337" s="239" t="s">
        <v>84</v>
      </c>
      <c r="AY337" s="18" t="s">
        <v>181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80</v>
      </c>
      <c r="BK337" s="240">
        <f>ROUND(I337*H337,2)</f>
        <v>0</v>
      </c>
      <c r="BL337" s="18" t="s">
        <v>188</v>
      </c>
      <c r="BM337" s="239" t="s">
        <v>776</v>
      </c>
    </row>
    <row r="338" spans="1:51" s="14" customFormat="1" ht="12">
      <c r="A338" s="14"/>
      <c r="B338" s="252"/>
      <c r="C338" s="253"/>
      <c r="D338" s="243" t="s">
        <v>190</v>
      </c>
      <c r="E338" s="254" t="s">
        <v>1</v>
      </c>
      <c r="F338" s="255" t="s">
        <v>879</v>
      </c>
      <c r="G338" s="253"/>
      <c r="H338" s="256">
        <v>8.103</v>
      </c>
      <c r="I338" s="257"/>
      <c r="J338" s="253"/>
      <c r="K338" s="253"/>
      <c r="L338" s="258"/>
      <c r="M338" s="295"/>
      <c r="N338" s="296"/>
      <c r="O338" s="296"/>
      <c r="P338" s="296"/>
      <c r="Q338" s="296"/>
      <c r="R338" s="296"/>
      <c r="S338" s="296"/>
      <c r="T338" s="29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190</v>
      </c>
      <c r="AU338" s="262" t="s">
        <v>84</v>
      </c>
      <c r="AV338" s="14" t="s">
        <v>84</v>
      </c>
      <c r="AW338" s="14" t="s">
        <v>32</v>
      </c>
      <c r="AX338" s="14" t="s">
        <v>80</v>
      </c>
      <c r="AY338" s="262" t="s">
        <v>181</v>
      </c>
    </row>
    <row r="339" spans="1:31" s="2" customFormat="1" ht="6.95" customHeight="1">
      <c r="A339" s="39"/>
      <c r="B339" s="67"/>
      <c r="C339" s="68"/>
      <c r="D339" s="68"/>
      <c r="E339" s="68"/>
      <c r="F339" s="68"/>
      <c r="G339" s="68"/>
      <c r="H339" s="68"/>
      <c r="I339" s="68"/>
      <c r="J339" s="68"/>
      <c r="K339" s="68"/>
      <c r="L339" s="45"/>
      <c r="M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</sheetData>
  <sheetProtection password="CC35" sheet="1" objects="1" scenarios="1" formatColumns="0" formatRows="0" autoFilter="0"/>
  <autoFilter ref="C128:K3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  <c r="AZ2" s="147" t="s">
        <v>112</v>
      </c>
      <c r="BA2" s="147" t="s">
        <v>1</v>
      </c>
      <c r="BB2" s="147" t="s">
        <v>1</v>
      </c>
      <c r="BC2" s="147" t="s">
        <v>880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114</v>
      </c>
      <c r="BA3" s="147" t="s">
        <v>1</v>
      </c>
      <c r="BB3" s="147" t="s">
        <v>1</v>
      </c>
      <c r="BC3" s="147" t="s">
        <v>881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117</v>
      </c>
      <c r="BA4" s="147" t="s">
        <v>1</v>
      </c>
      <c r="BB4" s="147" t="s">
        <v>1</v>
      </c>
      <c r="BC4" s="147" t="s">
        <v>206</v>
      </c>
      <c r="BD4" s="147" t="s">
        <v>84</v>
      </c>
    </row>
    <row r="5" spans="2:56" s="1" customFormat="1" ht="6.95" customHeight="1">
      <c r="B5" s="21"/>
      <c r="L5" s="21"/>
      <c r="AZ5" s="147" t="s">
        <v>118</v>
      </c>
      <c r="BA5" s="147" t="s">
        <v>1</v>
      </c>
      <c r="BB5" s="147" t="s">
        <v>1</v>
      </c>
      <c r="BC5" s="147" t="s">
        <v>882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120</v>
      </c>
      <c r="BA6" s="147" t="s">
        <v>121</v>
      </c>
      <c r="BB6" s="147" t="s">
        <v>1</v>
      </c>
      <c r="BC6" s="147" t="s">
        <v>883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123</v>
      </c>
      <c r="BA7" s="147" t="s">
        <v>1</v>
      </c>
      <c r="BB7" s="147" t="s">
        <v>1</v>
      </c>
      <c r="BC7" s="147" t="s">
        <v>884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126</v>
      </c>
      <c r="BA8" s="147" t="s">
        <v>1</v>
      </c>
      <c r="BB8" s="147" t="s">
        <v>1</v>
      </c>
      <c r="BC8" s="147" t="s">
        <v>885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886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887</v>
      </c>
      <c r="BA9" s="147" t="s">
        <v>1</v>
      </c>
      <c r="BB9" s="147" t="s">
        <v>1</v>
      </c>
      <c r="BC9" s="147" t="s">
        <v>888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129</v>
      </c>
      <c r="BA10" s="147" t="s">
        <v>1</v>
      </c>
      <c r="BB10" s="147" t="s">
        <v>1</v>
      </c>
      <c r="BC10" s="147" t="s">
        <v>889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890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132</v>
      </c>
      <c r="BA11" s="147" t="s">
        <v>133</v>
      </c>
      <c r="BB11" s="147" t="s">
        <v>1</v>
      </c>
      <c r="BC11" s="147" t="s">
        <v>891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785</v>
      </c>
      <c r="BA12" s="147" t="s">
        <v>1</v>
      </c>
      <c r="BB12" s="147" t="s">
        <v>1</v>
      </c>
      <c r="BC12" s="147" t="s">
        <v>100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892</v>
      </c>
      <c r="BA13" s="147" t="s">
        <v>1</v>
      </c>
      <c r="BB13" s="147" t="s">
        <v>1</v>
      </c>
      <c r="BC13" s="147" t="s">
        <v>893</v>
      </c>
      <c r="BD13" s="147" t="s">
        <v>84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136</v>
      </c>
      <c r="BA14" s="147" t="s">
        <v>133</v>
      </c>
      <c r="BB14" s="147" t="s">
        <v>1</v>
      </c>
      <c r="BC14" s="147" t="s">
        <v>894</v>
      </c>
      <c r="BD14" s="147" t="s">
        <v>84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138</v>
      </c>
      <c r="BA15" s="147" t="s">
        <v>133</v>
      </c>
      <c r="BB15" s="147" t="s">
        <v>1</v>
      </c>
      <c r="BC15" s="147" t="s">
        <v>895</v>
      </c>
      <c r="BD15" s="147" t="s">
        <v>84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141</v>
      </c>
      <c r="BA16" s="147" t="s">
        <v>142</v>
      </c>
      <c r="BB16" s="147" t="s">
        <v>1</v>
      </c>
      <c r="BC16" s="147" t="s">
        <v>896</v>
      </c>
      <c r="BD16" s="147" t="s">
        <v>84</v>
      </c>
    </row>
    <row r="17" spans="1:56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144</v>
      </c>
      <c r="BA17" s="147" t="s">
        <v>1</v>
      </c>
      <c r="BB17" s="147" t="s">
        <v>1</v>
      </c>
      <c r="BC17" s="147" t="s">
        <v>897</v>
      </c>
      <c r="BD17" s="147" t="s">
        <v>84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47" t="s">
        <v>146</v>
      </c>
      <c r="BA18" s="147" t="s">
        <v>1</v>
      </c>
      <c r="BB18" s="147" t="s">
        <v>1</v>
      </c>
      <c r="BC18" s="147" t="s">
        <v>898</v>
      </c>
      <c r="BD18" s="147" t="s">
        <v>84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47" t="s">
        <v>148</v>
      </c>
      <c r="BA19" s="147" t="s">
        <v>1</v>
      </c>
      <c r="BB19" s="147" t="s">
        <v>1</v>
      </c>
      <c r="BC19" s="147" t="s">
        <v>899</v>
      </c>
      <c r="BD19" s="147" t="s">
        <v>84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47" t="s">
        <v>900</v>
      </c>
      <c r="BA20" s="147" t="s">
        <v>1</v>
      </c>
      <c r="BB20" s="147" t="s">
        <v>1</v>
      </c>
      <c r="BC20" s="147" t="s">
        <v>100</v>
      </c>
      <c r="BD20" s="147" t="s">
        <v>84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47" t="s">
        <v>901</v>
      </c>
      <c r="BA21" s="147" t="s">
        <v>1</v>
      </c>
      <c r="BB21" s="147" t="s">
        <v>1</v>
      </c>
      <c r="BC21" s="147" t="s">
        <v>902</v>
      </c>
      <c r="BD21" s="147" t="s">
        <v>84</v>
      </c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ROUND((SUM(BE131:BE620)),2)</f>
        <v>0</v>
      </c>
      <c r="G35" s="39"/>
      <c r="H35" s="39"/>
      <c r="I35" s="166">
        <v>0.21</v>
      </c>
      <c r="J35" s="165">
        <f>ROUND(((SUM(BE131:BE620))*I35),2)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ROUND((SUM(BF131:BF620)),2)</f>
        <v>0</v>
      </c>
      <c r="G36" s="39"/>
      <c r="H36" s="39"/>
      <c r="I36" s="166">
        <v>0.15</v>
      </c>
      <c r="J36" s="165">
        <f>ROUND(((SUM(BF131:BF620))*I36),2)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ROUND((SUM(BG131:BG620)),2)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ROUND((SUM(BH131:BH620)),2)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ROUND((SUM(BI131:BI620)),2)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886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2.1 - Vodovodní řad K-1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J133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J295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J303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J337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J572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J591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J594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J608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903</v>
      </c>
      <c r="E108" s="193"/>
      <c r="F108" s="193"/>
      <c r="G108" s="193"/>
      <c r="H108" s="193"/>
      <c r="I108" s="193"/>
      <c r="J108" s="194">
        <f>J611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904</v>
      </c>
      <c r="E109" s="198"/>
      <c r="F109" s="198"/>
      <c r="G109" s="198"/>
      <c r="H109" s="198"/>
      <c r="I109" s="198"/>
      <c r="J109" s="199">
        <f>J612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166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5" t="str">
        <f>E7</f>
        <v>Oprava vodovodu ul. Kornická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125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5" t="s">
        <v>886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131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2.1 - Vodovodní řad K-1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Litomyšl</v>
      </c>
      <c r="G125" s="41"/>
      <c r="H125" s="41"/>
      <c r="I125" s="33" t="s">
        <v>22</v>
      </c>
      <c r="J125" s="80" t="str">
        <f>IF(J14="","",J14)</f>
        <v>7. 8. 2023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 xml:space="preserve"> </v>
      </c>
      <c r="G127" s="41"/>
      <c r="H127" s="41"/>
      <c r="I127" s="33" t="s">
        <v>30</v>
      </c>
      <c r="J127" s="37" t="str">
        <f>E23</f>
        <v>Ing. Pravec František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>Kašparová Věra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1"/>
      <c r="B130" s="202"/>
      <c r="C130" s="203" t="s">
        <v>167</v>
      </c>
      <c r="D130" s="204" t="s">
        <v>61</v>
      </c>
      <c r="E130" s="204" t="s">
        <v>57</v>
      </c>
      <c r="F130" s="204" t="s">
        <v>58</v>
      </c>
      <c r="G130" s="204" t="s">
        <v>168</v>
      </c>
      <c r="H130" s="204" t="s">
        <v>169</v>
      </c>
      <c r="I130" s="204" t="s">
        <v>170</v>
      </c>
      <c r="J130" s="204" t="s">
        <v>154</v>
      </c>
      <c r="K130" s="205" t="s">
        <v>171</v>
      </c>
      <c r="L130" s="206"/>
      <c r="M130" s="101" t="s">
        <v>1</v>
      </c>
      <c r="N130" s="102" t="s">
        <v>40</v>
      </c>
      <c r="O130" s="102" t="s">
        <v>172</v>
      </c>
      <c r="P130" s="102" t="s">
        <v>173</v>
      </c>
      <c r="Q130" s="102" t="s">
        <v>174</v>
      </c>
      <c r="R130" s="102" t="s">
        <v>175</v>
      </c>
      <c r="S130" s="102" t="s">
        <v>176</v>
      </c>
      <c r="T130" s="103" t="s">
        <v>177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3" s="2" customFormat="1" ht="22.8" customHeight="1">
      <c r="A131" s="39"/>
      <c r="B131" s="40"/>
      <c r="C131" s="108" t="s">
        <v>178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P132+P611</f>
        <v>0</v>
      </c>
      <c r="Q131" s="105"/>
      <c r="R131" s="209">
        <f>R132+R611</f>
        <v>160.07110158999996</v>
      </c>
      <c r="S131" s="105"/>
      <c r="T131" s="210">
        <f>T132+T611</f>
        <v>89.56688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156</v>
      </c>
      <c r="BK131" s="211">
        <f>BK132+BK611</f>
        <v>0</v>
      </c>
    </row>
    <row r="132" spans="1:63" s="12" customFormat="1" ht="25.9" customHeight="1">
      <c r="A132" s="12"/>
      <c r="B132" s="212"/>
      <c r="C132" s="213"/>
      <c r="D132" s="214" t="s">
        <v>75</v>
      </c>
      <c r="E132" s="215" t="s">
        <v>179</v>
      </c>
      <c r="F132" s="215" t="s">
        <v>180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P133+P295+P303+P337+P572+P591+P594+P608</f>
        <v>0</v>
      </c>
      <c r="Q132" s="220"/>
      <c r="R132" s="221">
        <f>R133+R295+R303+R337+R572+R591+R594+R608</f>
        <v>160.07095783999995</v>
      </c>
      <c r="S132" s="220"/>
      <c r="T132" s="222">
        <f>T133+T295+T303+T337+T572+T591+T594+T608</f>
        <v>89.56688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80</v>
      </c>
      <c r="AT132" s="224" t="s">
        <v>75</v>
      </c>
      <c r="AU132" s="224" t="s">
        <v>76</v>
      </c>
      <c r="AY132" s="223" t="s">
        <v>181</v>
      </c>
      <c r="BK132" s="225">
        <f>BK133+BK295+BK303+BK337+BK572+BK591+BK594+BK608</f>
        <v>0</v>
      </c>
    </row>
    <row r="133" spans="1:63" s="12" customFormat="1" ht="22.8" customHeight="1">
      <c r="A133" s="12"/>
      <c r="B133" s="212"/>
      <c r="C133" s="213"/>
      <c r="D133" s="214" t="s">
        <v>75</v>
      </c>
      <c r="E133" s="226" t="s">
        <v>80</v>
      </c>
      <c r="F133" s="226" t="s">
        <v>182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SUM(P134:P294)</f>
        <v>0</v>
      </c>
      <c r="Q133" s="220"/>
      <c r="R133" s="221">
        <f>SUM(R134:R294)</f>
        <v>0.32192546</v>
      </c>
      <c r="S133" s="220"/>
      <c r="T133" s="222">
        <f>SUM(T134:T294)</f>
        <v>89.11138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80</v>
      </c>
      <c r="AT133" s="224" t="s">
        <v>75</v>
      </c>
      <c r="AU133" s="224" t="s">
        <v>80</v>
      </c>
      <c r="AY133" s="223" t="s">
        <v>181</v>
      </c>
      <c r="BK133" s="225">
        <f>SUM(BK134:BK294)</f>
        <v>0</v>
      </c>
    </row>
    <row r="134" spans="1:65" s="2" customFormat="1" ht="33" customHeight="1">
      <c r="A134" s="39"/>
      <c r="B134" s="40"/>
      <c r="C134" s="228" t="s">
        <v>80</v>
      </c>
      <c r="D134" s="228" t="s">
        <v>183</v>
      </c>
      <c r="E134" s="229" t="s">
        <v>905</v>
      </c>
      <c r="F134" s="230" t="s">
        <v>906</v>
      </c>
      <c r="G134" s="231" t="s">
        <v>186</v>
      </c>
      <c r="H134" s="232">
        <v>112.346</v>
      </c>
      <c r="I134" s="233"/>
      <c r="J134" s="234">
        <f>ROUND(I134*H134,2)</f>
        <v>0</v>
      </c>
      <c r="K134" s="230" t="s">
        <v>187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0.44</v>
      </c>
      <c r="T134" s="238">
        <f>S134*H134</f>
        <v>49.43224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188</v>
      </c>
      <c r="AT134" s="239" t="s">
        <v>183</v>
      </c>
      <c r="AU134" s="239" t="s">
        <v>84</v>
      </c>
      <c r="AY134" s="18" t="s">
        <v>181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80</v>
      </c>
      <c r="BK134" s="240">
        <f>ROUND(I134*H134,2)</f>
        <v>0</v>
      </c>
      <c r="BL134" s="18" t="s">
        <v>188</v>
      </c>
      <c r="BM134" s="239" t="s">
        <v>189</v>
      </c>
    </row>
    <row r="135" spans="1:51" s="13" customFormat="1" ht="12">
      <c r="A135" s="13"/>
      <c r="B135" s="241"/>
      <c r="C135" s="242"/>
      <c r="D135" s="243" t="s">
        <v>190</v>
      </c>
      <c r="E135" s="244" t="s">
        <v>1</v>
      </c>
      <c r="F135" s="245" t="s">
        <v>191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190</v>
      </c>
      <c r="AU135" s="251" t="s">
        <v>84</v>
      </c>
      <c r="AV135" s="13" t="s">
        <v>80</v>
      </c>
      <c r="AW135" s="13" t="s">
        <v>32</v>
      </c>
      <c r="AX135" s="13" t="s">
        <v>76</v>
      </c>
      <c r="AY135" s="251" t="s">
        <v>181</v>
      </c>
    </row>
    <row r="136" spans="1:51" s="14" customFormat="1" ht="12">
      <c r="A136" s="14"/>
      <c r="B136" s="252"/>
      <c r="C136" s="253"/>
      <c r="D136" s="243" t="s">
        <v>190</v>
      </c>
      <c r="E136" s="254" t="s">
        <v>1</v>
      </c>
      <c r="F136" s="255" t="s">
        <v>907</v>
      </c>
      <c r="G136" s="253"/>
      <c r="H136" s="256">
        <v>111.05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190</v>
      </c>
      <c r="AU136" s="262" t="s">
        <v>84</v>
      </c>
      <c r="AV136" s="14" t="s">
        <v>84</v>
      </c>
      <c r="AW136" s="14" t="s">
        <v>32</v>
      </c>
      <c r="AX136" s="14" t="s">
        <v>76</v>
      </c>
      <c r="AY136" s="262" t="s">
        <v>181</v>
      </c>
    </row>
    <row r="137" spans="1:51" s="14" customFormat="1" ht="12">
      <c r="A137" s="14"/>
      <c r="B137" s="252"/>
      <c r="C137" s="253"/>
      <c r="D137" s="243" t="s">
        <v>190</v>
      </c>
      <c r="E137" s="254" t="s">
        <v>1</v>
      </c>
      <c r="F137" s="255" t="s">
        <v>908</v>
      </c>
      <c r="G137" s="253"/>
      <c r="H137" s="256">
        <v>1.296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190</v>
      </c>
      <c r="AU137" s="262" t="s">
        <v>84</v>
      </c>
      <c r="AV137" s="14" t="s">
        <v>84</v>
      </c>
      <c r="AW137" s="14" t="s">
        <v>32</v>
      </c>
      <c r="AX137" s="14" t="s">
        <v>76</v>
      </c>
      <c r="AY137" s="262" t="s">
        <v>181</v>
      </c>
    </row>
    <row r="138" spans="1:51" s="15" customFormat="1" ht="12">
      <c r="A138" s="15"/>
      <c r="B138" s="263"/>
      <c r="C138" s="264"/>
      <c r="D138" s="243" t="s">
        <v>190</v>
      </c>
      <c r="E138" s="265" t="s">
        <v>1</v>
      </c>
      <c r="F138" s="266" t="s">
        <v>142</v>
      </c>
      <c r="G138" s="264"/>
      <c r="H138" s="267">
        <v>112.346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3" t="s">
        <v>190</v>
      </c>
      <c r="AU138" s="273" t="s">
        <v>84</v>
      </c>
      <c r="AV138" s="15" t="s">
        <v>188</v>
      </c>
      <c r="AW138" s="15" t="s">
        <v>32</v>
      </c>
      <c r="AX138" s="15" t="s">
        <v>80</v>
      </c>
      <c r="AY138" s="273" t="s">
        <v>181</v>
      </c>
    </row>
    <row r="139" spans="1:65" s="2" customFormat="1" ht="24.15" customHeight="1">
      <c r="A139" s="39"/>
      <c r="B139" s="40"/>
      <c r="C139" s="228" t="s">
        <v>84</v>
      </c>
      <c r="D139" s="228" t="s">
        <v>183</v>
      </c>
      <c r="E139" s="229" t="s">
        <v>909</v>
      </c>
      <c r="F139" s="230" t="s">
        <v>910</v>
      </c>
      <c r="G139" s="231" t="s">
        <v>186</v>
      </c>
      <c r="H139" s="232">
        <v>113.93</v>
      </c>
      <c r="I139" s="233"/>
      <c r="J139" s="234">
        <f>ROUND(I139*H139,2)</f>
        <v>0</v>
      </c>
      <c r="K139" s="230" t="s">
        <v>187</v>
      </c>
      <c r="L139" s="45"/>
      <c r="M139" s="235" t="s">
        <v>1</v>
      </c>
      <c r="N139" s="236" t="s">
        <v>41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0.098</v>
      </c>
      <c r="T139" s="238">
        <f>S139*H139</f>
        <v>11.165140000000001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188</v>
      </c>
      <c r="AT139" s="239" t="s">
        <v>183</v>
      </c>
      <c r="AU139" s="239" t="s">
        <v>84</v>
      </c>
      <c r="AY139" s="18" t="s">
        <v>181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80</v>
      </c>
      <c r="BK139" s="240">
        <f>ROUND(I139*H139,2)</f>
        <v>0</v>
      </c>
      <c r="BL139" s="18" t="s">
        <v>188</v>
      </c>
      <c r="BM139" s="239" t="s">
        <v>195</v>
      </c>
    </row>
    <row r="140" spans="1:51" s="13" customFormat="1" ht="12">
      <c r="A140" s="13"/>
      <c r="B140" s="241"/>
      <c r="C140" s="242"/>
      <c r="D140" s="243" t="s">
        <v>190</v>
      </c>
      <c r="E140" s="244" t="s">
        <v>1</v>
      </c>
      <c r="F140" s="245" t="s">
        <v>191</v>
      </c>
      <c r="G140" s="242"/>
      <c r="H140" s="244" t="s">
        <v>1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190</v>
      </c>
      <c r="AU140" s="251" t="s">
        <v>84</v>
      </c>
      <c r="AV140" s="13" t="s">
        <v>80</v>
      </c>
      <c r="AW140" s="13" t="s">
        <v>32</v>
      </c>
      <c r="AX140" s="13" t="s">
        <v>76</v>
      </c>
      <c r="AY140" s="251" t="s">
        <v>181</v>
      </c>
    </row>
    <row r="141" spans="1:51" s="14" customFormat="1" ht="12">
      <c r="A141" s="14"/>
      <c r="B141" s="252"/>
      <c r="C141" s="253"/>
      <c r="D141" s="243" t="s">
        <v>190</v>
      </c>
      <c r="E141" s="254" t="s">
        <v>1</v>
      </c>
      <c r="F141" s="255" t="s">
        <v>907</v>
      </c>
      <c r="G141" s="253"/>
      <c r="H141" s="256">
        <v>111.05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190</v>
      </c>
      <c r="AU141" s="262" t="s">
        <v>84</v>
      </c>
      <c r="AV141" s="14" t="s">
        <v>84</v>
      </c>
      <c r="AW141" s="14" t="s">
        <v>32</v>
      </c>
      <c r="AX141" s="14" t="s">
        <v>76</v>
      </c>
      <c r="AY141" s="262" t="s">
        <v>181</v>
      </c>
    </row>
    <row r="142" spans="1:51" s="14" customFormat="1" ht="12">
      <c r="A142" s="14"/>
      <c r="B142" s="252"/>
      <c r="C142" s="253"/>
      <c r="D142" s="243" t="s">
        <v>190</v>
      </c>
      <c r="E142" s="254" t="s">
        <v>1</v>
      </c>
      <c r="F142" s="255" t="s">
        <v>911</v>
      </c>
      <c r="G142" s="253"/>
      <c r="H142" s="256">
        <v>2.88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190</v>
      </c>
      <c r="AU142" s="262" t="s">
        <v>84</v>
      </c>
      <c r="AV142" s="14" t="s">
        <v>84</v>
      </c>
      <c r="AW142" s="14" t="s">
        <v>32</v>
      </c>
      <c r="AX142" s="14" t="s">
        <v>76</v>
      </c>
      <c r="AY142" s="262" t="s">
        <v>181</v>
      </c>
    </row>
    <row r="143" spans="1:51" s="15" customFormat="1" ht="12">
      <c r="A143" s="15"/>
      <c r="B143" s="263"/>
      <c r="C143" s="264"/>
      <c r="D143" s="243" t="s">
        <v>190</v>
      </c>
      <c r="E143" s="265" t="s">
        <v>1</v>
      </c>
      <c r="F143" s="266" t="s">
        <v>142</v>
      </c>
      <c r="G143" s="264"/>
      <c r="H143" s="267">
        <v>113.93</v>
      </c>
      <c r="I143" s="268"/>
      <c r="J143" s="264"/>
      <c r="K143" s="264"/>
      <c r="L143" s="269"/>
      <c r="M143" s="270"/>
      <c r="N143" s="271"/>
      <c r="O143" s="271"/>
      <c r="P143" s="271"/>
      <c r="Q143" s="271"/>
      <c r="R143" s="271"/>
      <c r="S143" s="271"/>
      <c r="T143" s="27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3" t="s">
        <v>190</v>
      </c>
      <c r="AU143" s="273" t="s">
        <v>84</v>
      </c>
      <c r="AV143" s="15" t="s">
        <v>188</v>
      </c>
      <c r="AW143" s="15" t="s">
        <v>32</v>
      </c>
      <c r="AX143" s="15" t="s">
        <v>80</v>
      </c>
      <c r="AY143" s="273" t="s">
        <v>181</v>
      </c>
    </row>
    <row r="144" spans="1:65" s="2" customFormat="1" ht="33" customHeight="1">
      <c r="A144" s="39"/>
      <c r="B144" s="40"/>
      <c r="C144" s="228" t="s">
        <v>100</v>
      </c>
      <c r="D144" s="228" t="s">
        <v>183</v>
      </c>
      <c r="E144" s="229" t="s">
        <v>196</v>
      </c>
      <c r="F144" s="230" t="s">
        <v>197</v>
      </c>
      <c r="G144" s="231" t="s">
        <v>186</v>
      </c>
      <c r="H144" s="232">
        <v>242.6</v>
      </c>
      <c r="I144" s="233"/>
      <c r="J144" s="234">
        <f>ROUND(I144*H144,2)</f>
        <v>0</v>
      </c>
      <c r="K144" s="230" t="s">
        <v>187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9E-05</v>
      </c>
      <c r="R144" s="237">
        <f>Q144*H144</f>
        <v>0.021834</v>
      </c>
      <c r="S144" s="237">
        <v>0.115</v>
      </c>
      <c r="T144" s="238">
        <f>S144*H144</f>
        <v>27.899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188</v>
      </c>
      <c r="AT144" s="239" t="s">
        <v>183</v>
      </c>
      <c r="AU144" s="239" t="s">
        <v>84</v>
      </c>
      <c r="AY144" s="18" t="s">
        <v>181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80</v>
      </c>
      <c r="BK144" s="240">
        <f>ROUND(I144*H144,2)</f>
        <v>0</v>
      </c>
      <c r="BL144" s="18" t="s">
        <v>188</v>
      </c>
      <c r="BM144" s="239" t="s">
        <v>198</v>
      </c>
    </row>
    <row r="145" spans="1:51" s="13" customFormat="1" ht="12">
      <c r="A145" s="13"/>
      <c r="B145" s="241"/>
      <c r="C145" s="242"/>
      <c r="D145" s="243" t="s">
        <v>190</v>
      </c>
      <c r="E145" s="244" t="s">
        <v>1</v>
      </c>
      <c r="F145" s="245" t="s">
        <v>199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190</v>
      </c>
      <c r="AU145" s="251" t="s">
        <v>84</v>
      </c>
      <c r="AV145" s="13" t="s">
        <v>80</v>
      </c>
      <c r="AW145" s="13" t="s">
        <v>32</v>
      </c>
      <c r="AX145" s="13" t="s">
        <v>76</v>
      </c>
      <c r="AY145" s="251" t="s">
        <v>181</v>
      </c>
    </row>
    <row r="146" spans="1:51" s="14" customFormat="1" ht="12">
      <c r="A146" s="14"/>
      <c r="B146" s="252"/>
      <c r="C146" s="253"/>
      <c r="D146" s="243" t="s">
        <v>190</v>
      </c>
      <c r="E146" s="254" t="s">
        <v>1</v>
      </c>
      <c r="F146" s="255" t="s">
        <v>912</v>
      </c>
      <c r="G146" s="253"/>
      <c r="H146" s="256">
        <v>242.6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190</v>
      </c>
      <c r="AU146" s="262" t="s">
        <v>84</v>
      </c>
      <c r="AV146" s="14" t="s">
        <v>84</v>
      </c>
      <c r="AW146" s="14" t="s">
        <v>32</v>
      </c>
      <c r="AX146" s="14" t="s">
        <v>80</v>
      </c>
      <c r="AY146" s="262" t="s">
        <v>181</v>
      </c>
    </row>
    <row r="147" spans="1:65" s="2" customFormat="1" ht="16.5" customHeight="1">
      <c r="A147" s="39"/>
      <c r="B147" s="40"/>
      <c r="C147" s="228" t="s">
        <v>188</v>
      </c>
      <c r="D147" s="228" t="s">
        <v>183</v>
      </c>
      <c r="E147" s="229" t="s">
        <v>201</v>
      </c>
      <c r="F147" s="230" t="s">
        <v>202</v>
      </c>
      <c r="G147" s="231" t="s">
        <v>203</v>
      </c>
      <c r="H147" s="232">
        <v>3</v>
      </c>
      <c r="I147" s="233"/>
      <c r="J147" s="234">
        <f>ROUND(I147*H147,2)</f>
        <v>0</v>
      </c>
      <c r="K147" s="230" t="s">
        <v>187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0.205</v>
      </c>
      <c r="T147" s="238">
        <f>S147*H147</f>
        <v>0.615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188</v>
      </c>
      <c r="AT147" s="239" t="s">
        <v>183</v>
      </c>
      <c r="AU147" s="239" t="s">
        <v>84</v>
      </c>
      <c r="AY147" s="18" t="s">
        <v>181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80</v>
      </c>
      <c r="BK147" s="240">
        <f>ROUND(I147*H147,2)</f>
        <v>0</v>
      </c>
      <c r="BL147" s="18" t="s">
        <v>188</v>
      </c>
      <c r="BM147" s="239" t="s">
        <v>204</v>
      </c>
    </row>
    <row r="148" spans="1:51" s="13" customFormat="1" ht="12">
      <c r="A148" s="13"/>
      <c r="B148" s="241"/>
      <c r="C148" s="242"/>
      <c r="D148" s="243" t="s">
        <v>190</v>
      </c>
      <c r="E148" s="244" t="s">
        <v>1</v>
      </c>
      <c r="F148" s="245" t="s">
        <v>191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190</v>
      </c>
      <c r="AU148" s="251" t="s">
        <v>84</v>
      </c>
      <c r="AV148" s="13" t="s">
        <v>80</v>
      </c>
      <c r="AW148" s="13" t="s">
        <v>32</v>
      </c>
      <c r="AX148" s="13" t="s">
        <v>76</v>
      </c>
      <c r="AY148" s="251" t="s">
        <v>181</v>
      </c>
    </row>
    <row r="149" spans="1:51" s="14" customFormat="1" ht="12">
      <c r="A149" s="14"/>
      <c r="B149" s="252"/>
      <c r="C149" s="253"/>
      <c r="D149" s="243" t="s">
        <v>190</v>
      </c>
      <c r="E149" s="254" t="s">
        <v>1</v>
      </c>
      <c r="F149" s="255" t="s">
        <v>205</v>
      </c>
      <c r="G149" s="253"/>
      <c r="H149" s="256">
        <v>3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190</v>
      </c>
      <c r="AU149" s="262" t="s">
        <v>84</v>
      </c>
      <c r="AV149" s="14" t="s">
        <v>84</v>
      </c>
      <c r="AW149" s="14" t="s">
        <v>32</v>
      </c>
      <c r="AX149" s="14" t="s">
        <v>80</v>
      </c>
      <c r="AY149" s="262" t="s">
        <v>181</v>
      </c>
    </row>
    <row r="150" spans="1:65" s="2" customFormat="1" ht="24.15" customHeight="1">
      <c r="A150" s="39"/>
      <c r="B150" s="40"/>
      <c r="C150" s="228" t="s">
        <v>206</v>
      </c>
      <c r="D150" s="228" t="s">
        <v>183</v>
      </c>
      <c r="E150" s="229" t="s">
        <v>207</v>
      </c>
      <c r="F150" s="230" t="s">
        <v>208</v>
      </c>
      <c r="G150" s="231" t="s">
        <v>209</v>
      </c>
      <c r="H150" s="232">
        <v>55</v>
      </c>
      <c r="I150" s="233"/>
      <c r="J150" s="234">
        <f>ROUND(I150*H150,2)</f>
        <v>0</v>
      </c>
      <c r="K150" s="230" t="s">
        <v>187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3E-05</v>
      </c>
      <c r="R150" s="237">
        <f>Q150*H150</f>
        <v>0.00165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188</v>
      </c>
      <c r="AT150" s="239" t="s">
        <v>183</v>
      </c>
      <c r="AU150" s="239" t="s">
        <v>84</v>
      </c>
      <c r="AY150" s="18" t="s">
        <v>181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80</v>
      </c>
      <c r="BK150" s="240">
        <f>ROUND(I150*H150,2)</f>
        <v>0</v>
      </c>
      <c r="BL150" s="18" t="s">
        <v>188</v>
      </c>
      <c r="BM150" s="239" t="s">
        <v>210</v>
      </c>
    </row>
    <row r="151" spans="1:51" s="13" customFormat="1" ht="12">
      <c r="A151" s="13"/>
      <c r="B151" s="241"/>
      <c r="C151" s="242"/>
      <c r="D151" s="243" t="s">
        <v>190</v>
      </c>
      <c r="E151" s="244" t="s">
        <v>1</v>
      </c>
      <c r="F151" s="245" t="s">
        <v>191</v>
      </c>
      <c r="G151" s="242"/>
      <c r="H151" s="244" t="s">
        <v>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190</v>
      </c>
      <c r="AU151" s="251" t="s">
        <v>84</v>
      </c>
      <c r="AV151" s="13" t="s">
        <v>80</v>
      </c>
      <c r="AW151" s="13" t="s">
        <v>32</v>
      </c>
      <c r="AX151" s="13" t="s">
        <v>76</v>
      </c>
      <c r="AY151" s="251" t="s">
        <v>181</v>
      </c>
    </row>
    <row r="152" spans="1:51" s="14" customFormat="1" ht="12">
      <c r="A152" s="14"/>
      <c r="B152" s="252"/>
      <c r="C152" s="253"/>
      <c r="D152" s="243" t="s">
        <v>190</v>
      </c>
      <c r="E152" s="254" t="s">
        <v>1</v>
      </c>
      <c r="F152" s="255" t="s">
        <v>479</v>
      </c>
      <c r="G152" s="253"/>
      <c r="H152" s="256">
        <v>55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190</v>
      </c>
      <c r="AU152" s="262" t="s">
        <v>84</v>
      </c>
      <c r="AV152" s="14" t="s">
        <v>84</v>
      </c>
      <c r="AW152" s="14" t="s">
        <v>32</v>
      </c>
      <c r="AX152" s="14" t="s">
        <v>80</v>
      </c>
      <c r="AY152" s="262" t="s">
        <v>181</v>
      </c>
    </row>
    <row r="153" spans="1:65" s="2" customFormat="1" ht="24.15" customHeight="1">
      <c r="A153" s="39"/>
      <c r="B153" s="40"/>
      <c r="C153" s="228" t="s">
        <v>14</v>
      </c>
      <c r="D153" s="228" t="s">
        <v>183</v>
      </c>
      <c r="E153" s="229" t="s">
        <v>212</v>
      </c>
      <c r="F153" s="230" t="s">
        <v>213</v>
      </c>
      <c r="G153" s="231" t="s">
        <v>214</v>
      </c>
      <c r="H153" s="232">
        <v>5.5</v>
      </c>
      <c r="I153" s="233"/>
      <c r="J153" s="234">
        <f>ROUND(I153*H153,2)</f>
        <v>0</v>
      </c>
      <c r="K153" s="230" t="s">
        <v>187</v>
      </c>
      <c r="L153" s="45"/>
      <c r="M153" s="235" t="s">
        <v>1</v>
      </c>
      <c r="N153" s="236" t="s">
        <v>41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188</v>
      </c>
      <c r="AT153" s="239" t="s">
        <v>183</v>
      </c>
      <c r="AU153" s="239" t="s">
        <v>84</v>
      </c>
      <c r="AY153" s="18" t="s">
        <v>181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80</v>
      </c>
      <c r="BK153" s="240">
        <f>ROUND(I153*H153,2)</f>
        <v>0</v>
      </c>
      <c r="BL153" s="18" t="s">
        <v>188</v>
      </c>
      <c r="BM153" s="239" t="s">
        <v>215</v>
      </c>
    </row>
    <row r="154" spans="1:51" s="13" customFormat="1" ht="12">
      <c r="A154" s="13"/>
      <c r="B154" s="241"/>
      <c r="C154" s="242"/>
      <c r="D154" s="243" t="s">
        <v>190</v>
      </c>
      <c r="E154" s="244" t="s">
        <v>1</v>
      </c>
      <c r="F154" s="245" t="s">
        <v>191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190</v>
      </c>
      <c r="AU154" s="251" t="s">
        <v>84</v>
      </c>
      <c r="AV154" s="13" t="s">
        <v>80</v>
      </c>
      <c r="AW154" s="13" t="s">
        <v>32</v>
      </c>
      <c r="AX154" s="13" t="s">
        <v>76</v>
      </c>
      <c r="AY154" s="251" t="s">
        <v>181</v>
      </c>
    </row>
    <row r="155" spans="1:51" s="14" customFormat="1" ht="12">
      <c r="A155" s="14"/>
      <c r="B155" s="252"/>
      <c r="C155" s="253"/>
      <c r="D155" s="243" t="s">
        <v>190</v>
      </c>
      <c r="E155" s="254" t="s">
        <v>1</v>
      </c>
      <c r="F155" s="255" t="s">
        <v>913</v>
      </c>
      <c r="G155" s="253"/>
      <c r="H155" s="256">
        <v>5.5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190</v>
      </c>
      <c r="AU155" s="262" t="s">
        <v>84</v>
      </c>
      <c r="AV155" s="14" t="s">
        <v>84</v>
      </c>
      <c r="AW155" s="14" t="s">
        <v>32</v>
      </c>
      <c r="AX155" s="14" t="s">
        <v>80</v>
      </c>
      <c r="AY155" s="262" t="s">
        <v>181</v>
      </c>
    </row>
    <row r="156" spans="1:65" s="2" customFormat="1" ht="24.15" customHeight="1">
      <c r="A156" s="39"/>
      <c r="B156" s="40"/>
      <c r="C156" s="228" t="s">
        <v>217</v>
      </c>
      <c r="D156" s="228" t="s">
        <v>183</v>
      </c>
      <c r="E156" s="229" t="s">
        <v>218</v>
      </c>
      <c r="F156" s="230" t="s">
        <v>219</v>
      </c>
      <c r="G156" s="231" t="s">
        <v>203</v>
      </c>
      <c r="H156" s="232">
        <v>4.86</v>
      </c>
      <c r="I156" s="233"/>
      <c r="J156" s="234">
        <f>ROUND(I156*H156,2)</f>
        <v>0</v>
      </c>
      <c r="K156" s="230" t="s">
        <v>187</v>
      </c>
      <c r="L156" s="45"/>
      <c r="M156" s="235" t="s">
        <v>1</v>
      </c>
      <c r="N156" s="236" t="s">
        <v>41</v>
      </c>
      <c r="O156" s="92"/>
      <c r="P156" s="237">
        <f>O156*H156</f>
        <v>0</v>
      </c>
      <c r="Q156" s="237">
        <v>0.00868</v>
      </c>
      <c r="R156" s="237">
        <f>Q156*H156</f>
        <v>0.0421848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188</v>
      </c>
      <c r="AT156" s="239" t="s">
        <v>183</v>
      </c>
      <c r="AU156" s="239" t="s">
        <v>84</v>
      </c>
      <c r="AY156" s="18" t="s">
        <v>181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80</v>
      </c>
      <c r="BK156" s="240">
        <f>ROUND(I156*H156,2)</f>
        <v>0</v>
      </c>
      <c r="BL156" s="18" t="s">
        <v>188</v>
      </c>
      <c r="BM156" s="239" t="s">
        <v>220</v>
      </c>
    </row>
    <row r="157" spans="1:51" s="13" customFormat="1" ht="12">
      <c r="A157" s="13"/>
      <c r="B157" s="241"/>
      <c r="C157" s="242"/>
      <c r="D157" s="243" t="s">
        <v>190</v>
      </c>
      <c r="E157" s="244" t="s">
        <v>1</v>
      </c>
      <c r="F157" s="245" t="s">
        <v>191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190</v>
      </c>
      <c r="AU157" s="251" t="s">
        <v>84</v>
      </c>
      <c r="AV157" s="13" t="s">
        <v>80</v>
      </c>
      <c r="AW157" s="13" t="s">
        <v>32</v>
      </c>
      <c r="AX157" s="13" t="s">
        <v>76</v>
      </c>
      <c r="AY157" s="251" t="s">
        <v>181</v>
      </c>
    </row>
    <row r="158" spans="1:51" s="14" customFormat="1" ht="12">
      <c r="A158" s="14"/>
      <c r="B158" s="252"/>
      <c r="C158" s="253"/>
      <c r="D158" s="243" t="s">
        <v>190</v>
      </c>
      <c r="E158" s="254" t="s">
        <v>1</v>
      </c>
      <c r="F158" s="255" t="s">
        <v>914</v>
      </c>
      <c r="G158" s="253"/>
      <c r="H158" s="256">
        <v>4.86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190</v>
      </c>
      <c r="AU158" s="262" t="s">
        <v>84</v>
      </c>
      <c r="AV158" s="14" t="s">
        <v>84</v>
      </c>
      <c r="AW158" s="14" t="s">
        <v>32</v>
      </c>
      <c r="AX158" s="14" t="s">
        <v>80</v>
      </c>
      <c r="AY158" s="262" t="s">
        <v>181</v>
      </c>
    </row>
    <row r="159" spans="1:65" s="2" customFormat="1" ht="24.15" customHeight="1">
      <c r="A159" s="39"/>
      <c r="B159" s="40"/>
      <c r="C159" s="228" t="s">
        <v>222</v>
      </c>
      <c r="D159" s="228" t="s">
        <v>183</v>
      </c>
      <c r="E159" s="229" t="s">
        <v>228</v>
      </c>
      <c r="F159" s="230" t="s">
        <v>229</v>
      </c>
      <c r="G159" s="231" t="s">
        <v>203</v>
      </c>
      <c r="H159" s="232">
        <v>2.43</v>
      </c>
      <c r="I159" s="233"/>
      <c r="J159" s="234">
        <f>ROUND(I159*H159,2)</f>
        <v>0</v>
      </c>
      <c r="K159" s="230" t="s">
        <v>187</v>
      </c>
      <c r="L159" s="45"/>
      <c r="M159" s="235" t="s">
        <v>1</v>
      </c>
      <c r="N159" s="236" t="s">
        <v>41</v>
      </c>
      <c r="O159" s="92"/>
      <c r="P159" s="237">
        <f>O159*H159</f>
        <v>0</v>
      </c>
      <c r="Q159" s="237">
        <v>0.01269</v>
      </c>
      <c r="R159" s="237">
        <f>Q159*H159</f>
        <v>0.0308367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188</v>
      </c>
      <c r="AT159" s="239" t="s">
        <v>183</v>
      </c>
      <c r="AU159" s="239" t="s">
        <v>84</v>
      </c>
      <c r="AY159" s="18" t="s">
        <v>181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80</v>
      </c>
      <c r="BK159" s="240">
        <f>ROUND(I159*H159,2)</f>
        <v>0</v>
      </c>
      <c r="BL159" s="18" t="s">
        <v>188</v>
      </c>
      <c r="BM159" s="239" t="s">
        <v>225</v>
      </c>
    </row>
    <row r="160" spans="1:51" s="13" customFormat="1" ht="12">
      <c r="A160" s="13"/>
      <c r="B160" s="241"/>
      <c r="C160" s="242"/>
      <c r="D160" s="243" t="s">
        <v>190</v>
      </c>
      <c r="E160" s="244" t="s">
        <v>1</v>
      </c>
      <c r="F160" s="245" t="s">
        <v>191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190</v>
      </c>
      <c r="AU160" s="251" t="s">
        <v>84</v>
      </c>
      <c r="AV160" s="13" t="s">
        <v>80</v>
      </c>
      <c r="AW160" s="13" t="s">
        <v>32</v>
      </c>
      <c r="AX160" s="13" t="s">
        <v>76</v>
      </c>
      <c r="AY160" s="251" t="s">
        <v>181</v>
      </c>
    </row>
    <row r="161" spans="1:51" s="14" customFormat="1" ht="12">
      <c r="A161" s="14"/>
      <c r="B161" s="252"/>
      <c r="C161" s="253"/>
      <c r="D161" s="243" t="s">
        <v>190</v>
      </c>
      <c r="E161" s="254" t="s">
        <v>1</v>
      </c>
      <c r="F161" s="255" t="s">
        <v>915</v>
      </c>
      <c r="G161" s="253"/>
      <c r="H161" s="256">
        <v>2.43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190</v>
      </c>
      <c r="AU161" s="262" t="s">
        <v>84</v>
      </c>
      <c r="AV161" s="14" t="s">
        <v>84</v>
      </c>
      <c r="AW161" s="14" t="s">
        <v>32</v>
      </c>
      <c r="AX161" s="14" t="s">
        <v>80</v>
      </c>
      <c r="AY161" s="262" t="s">
        <v>181</v>
      </c>
    </row>
    <row r="162" spans="1:65" s="2" customFormat="1" ht="24.15" customHeight="1">
      <c r="A162" s="39"/>
      <c r="B162" s="40"/>
      <c r="C162" s="228" t="s">
        <v>227</v>
      </c>
      <c r="D162" s="228" t="s">
        <v>183</v>
      </c>
      <c r="E162" s="229" t="s">
        <v>238</v>
      </c>
      <c r="F162" s="230" t="s">
        <v>239</v>
      </c>
      <c r="G162" s="231" t="s">
        <v>203</v>
      </c>
      <c r="H162" s="232">
        <v>0.81</v>
      </c>
      <c r="I162" s="233"/>
      <c r="J162" s="234">
        <f>ROUND(I162*H162,2)</f>
        <v>0</v>
      </c>
      <c r="K162" s="230" t="s">
        <v>187</v>
      </c>
      <c r="L162" s="45"/>
      <c r="M162" s="235" t="s">
        <v>1</v>
      </c>
      <c r="N162" s="236" t="s">
        <v>41</v>
      </c>
      <c r="O162" s="92"/>
      <c r="P162" s="237">
        <f>O162*H162</f>
        <v>0</v>
      </c>
      <c r="Q162" s="237">
        <v>0.0369</v>
      </c>
      <c r="R162" s="237">
        <f>Q162*H162</f>
        <v>0.029889000000000002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188</v>
      </c>
      <c r="AT162" s="239" t="s">
        <v>183</v>
      </c>
      <c r="AU162" s="239" t="s">
        <v>84</v>
      </c>
      <c r="AY162" s="18" t="s">
        <v>181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80</v>
      </c>
      <c r="BK162" s="240">
        <f>ROUND(I162*H162,2)</f>
        <v>0</v>
      </c>
      <c r="BL162" s="18" t="s">
        <v>188</v>
      </c>
      <c r="BM162" s="239" t="s">
        <v>240</v>
      </c>
    </row>
    <row r="163" spans="1:51" s="13" customFormat="1" ht="12">
      <c r="A163" s="13"/>
      <c r="B163" s="241"/>
      <c r="C163" s="242"/>
      <c r="D163" s="243" t="s">
        <v>190</v>
      </c>
      <c r="E163" s="244" t="s">
        <v>1</v>
      </c>
      <c r="F163" s="245" t="s">
        <v>191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190</v>
      </c>
      <c r="AU163" s="251" t="s">
        <v>84</v>
      </c>
      <c r="AV163" s="13" t="s">
        <v>80</v>
      </c>
      <c r="AW163" s="13" t="s">
        <v>32</v>
      </c>
      <c r="AX163" s="13" t="s">
        <v>76</v>
      </c>
      <c r="AY163" s="251" t="s">
        <v>181</v>
      </c>
    </row>
    <row r="164" spans="1:51" s="14" customFormat="1" ht="12">
      <c r="A164" s="14"/>
      <c r="B164" s="252"/>
      <c r="C164" s="253"/>
      <c r="D164" s="243" t="s">
        <v>190</v>
      </c>
      <c r="E164" s="254" t="s">
        <v>1</v>
      </c>
      <c r="F164" s="255" t="s">
        <v>236</v>
      </c>
      <c r="G164" s="253"/>
      <c r="H164" s="256">
        <v>0.81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190</v>
      </c>
      <c r="AU164" s="262" t="s">
        <v>84</v>
      </c>
      <c r="AV164" s="14" t="s">
        <v>84</v>
      </c>
      <c r="AW164" s="14" t="s">
        <v>32</v>
      </c>
      <c r="AX164" s="14" t="s">
        <v>80</v>
      </c>
      <c r="AY164" s="262" t="s">
        <v>181</v>
      </c>
    </row>
    <row r="165" spans="1:65" s="2" customFormat="1" ht="24.15" customHeight="1">
      <c r="A165" s="39"/>
      <c r="B165" s="40"/>
      <c r="C165" s="228" t="s">
        <v>232</v>
      </c>
      <c r="D165" s="228" t="s">
        <v>183</v>
      </c>
      <c r="E165" s="229" t="s">
        <v>243</v>
      </c>
      <c r="F165" s="230" t="s">
        <v>244</v>
      </c>
      <c r="G165" s="231" t="s">
        <v>245</v>
      </c>
      <c r="H165" s="232">
        <v>23.814</v>
      </c>
      <c r="I165" s="233"/>
      <c r="J165" s="234">
        <f>ROUND(I165*H165,2)</f>
        <v>0</v>
      </c>
      <c r="K165" s="230" t="s">
        <v>187</v>
      </c>
      <c r="L165" s="45"/>
      <c r="M165" s="235" t="s">
        <v>1</v>
      </c>
      <c r="N165" s="236" t="s">
        <v>41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188</v>
      </c>
      <c r="AT165" s="239" t="s">
        <v>183</v>
      </c>
      <c r="AU165" s="239" t="s">
        <v>84</v>
      </c>
      <c r="AY165" s="18" t="s">
        <v>181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80</v>
      </c>
      <c r="BK165" s="240">
        <f>ROUND(I165*H165,2)</f>
        <v>0</v>
      </c>
      <c r="BL165" s="18" t="s">
        <v>188</v>
      </c>
      <c r="BM165" s="239" t="s">
        <v>246</v>
      </c>
    </row>
    <row r="166" spans="1:51" s="13" customFormat="1" ht="12">
      <c r="A166" s="13"/>
      <c r="B166" s="241"/>
      <c r="C166" s="242"/>
      <c r="D166" s="243" t="s">
        <v>190</v>
      </c>
      <c r="E166" s="244" t="s">
        <v>1</v>
      </c>
      <c r="F166" s="245" t="s">
        <v>191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190</v>
      </c>
      <c r="AU166" s="251" t="s">
        <v>84</v>
      </c>
      <c r="AV166" s="13" t="s">
        <v>80</v>
      </c>
      <c r="AW166" s="13" t="s">
        <v>32</v>
      </c>
      <c r="AX166" s="13" t="s">
        <v>76</v>
      </c>
      <c r="AY166" s="251" t="s">
        <v>181</v>
      </c>
    </row>
    <row r="167" spans="1:51" s="14" customFormat="1" ht="12">
      <c r="A167" s="14"/>
      <c r="B167" s="252"/>
      <c r="C167" s="253"/>
      <c r="D167" s="243" t="s">
        <v>190</v>
      </c>
      <c r="E167" s="254" t="s">
        <v>1</v>
      </c>
      <c r="F167" s="255" t="s">
        <v>916</v>
      </c>
      <c r="G167" s="253"/>
      <c r="H167" s="256">
        <v>23.814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190</v>
      </c>
      <c r="AU167" s="262" t="s">
        <v>84</v>
      </c>
      <c r="AV167" s="14" t="s">
        <v>84</v>
      </c>
      <c r="AW167" s="14" t="s">
        <v>32</v>
      </c>
      <c r="AX167" s="14" t="s">
        <v>80</v>
      </c>
      <c r="AY167" s="262" t="s">
        <v>181</v>
      </c>
    </row>
    <row r="168" spans="1:65" s="2" customFormat="1" ht="16.5" customHeight="1">
      <c r="A168" s="39"/>
      <c r="B168" s="40"/>
      <c r="C168" s="228" t="s">
        <v>237</v>
      </c>
      <c r="D168" s="228" t="s">
        <v>183</v>
      </c>
      <c r="E168" s="229" t="s">
        <v>249</v>
      </c>
      <c r="F168" s="230" t="s">
        <v>250</v>
      </c>
      <c r="G168" s="231" t="s">
        <v>203</v>
      </c>
      <c r="H168" s="232">
        <v>122</v>
      </c>
      <c r="I168" s="233"/>
      <c r="J168" s="234">
        <f>ROUND(I168*H168,2)</f>
        <v>0</v>
      </c>
      <c r="K168" s="230" t="s">
        <v>187</v>
      </c>
      <c r="L168" s="45"/>
      <c r="M168" s="235" t="s">
        <v>1</v>
      </c>
      <c r="N168" s="236" t="s">
        <v>41</v>
      </c>
      <c r="O168" s="92"/>
      <c r="P168" s="237">
        <f>O168*H168</f>
        <v>0</v>
      </c>
      <c r="Q168" s="237">
        <v>0.00056</v>
      </c>
      <c r="R168" s="237">
        <f>Q168*H168</f>
        <v>0.06831999999999999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188</v>
      </c>
      <c r="AT168" s="239" t="s">
        <v>183</v>
      </c>
      <c r="AU168" s="239" t="s">
        <v>84</v>
      </c>
      <c r="AY168" s="18" t="s">
        <v>181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80</v>
      </c>
      <c r="BK168" s="240">
        <f>ROUND(I168*H168,2)</f>
        <v>0</v>
      </c>
      <c r="BL168" s="18" t="s">
        <v>188</v>
      </c>
      <c r="BM168" s="239" t="s">
        <v>251</v>
      </c>
    </row>
    <row r="169" spans="1:51" s="13" customFormat="1" ht="12">
      <c r="A169" s="13"/>
      <c r="B169" s="241"/>
      <c r="C169" s="242"/>
      <c r="D169" s="243" t="s">
        <v>190</v>
      </c>
      <c r="E169" s="244" t="s">
        <v>1</v>
      </c>
      <c r="F169" s="245" t="s">
        <v>252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190</v>
      </c>
      <c r="AU169" s="251" t="s">
        <v>84</v>
      </c>
      <c r="AV169" s="13" t="s">
        <v>80</v>
      </c>
      <c r="AW169" s="13" t="s">
        <v>32</v>
      </c>
      <c r="AX169" s="13" t="s">
        <v>76</v>
      </c>
      <c r="AY169" s="251" t="s">
        <v>181</v>
      </c>
    </row>
    <row r="170" spans="1:51" s="14" customFormat="1" ht="12">
      <c r="A170" s="14"/>
      <c r="B170" s="252"/>
      <c r="C170" s="253"/>
      <c r="D170" s="243" t="s">
        <v>190</v>
      </c>
      <c r="E170" s="254" t="s">
        <v>1</v>
      </c>
      <c r="F170" s="255" t="s">
        <v>917</v>
      </c>
      <c r="G170" s="253"/>
      <c r="H170" s="256">
        <v>122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190</v>
      </c>
      <c r="AU170" s="262" t="s">
        <v>84</v>
      </c>
      <c r="AV170" s="14" t="s">
        <v>84</v>
      </c>
      <c r="AW170" s="14" t="s">
        <v>32</v>
      </c>
      <c r="AX170" s="14" t="s">
        <v>80</v>
      </c>
      <c r="AY170" s="262" t="s">
        <v>181</v>
      </c>
    </row>
    <row r="171" spans="1:65" s="2" customFormat="1" ht="21.75" customHeight="1">
      <c r="A171" s="39"/>
      <c r="B171" s="40"/>
      <c r="C171" s="228" t="s">
        <v>242</v>
      </c>
      <c r="D171" s="228" t="s">
        <v>183</v>
      </c>
      <c r="E171" s="229" t="s">
        <v>255</v>
      </c>
      <c r="F171" s="230" t="s">
        <v>256</v>
      </c>
      <c r="G171" s="231" t="s">
        <v>203</v>
      </c>
      <c r="H171" s="232">
        <v>122</v>
      </c>
      <c r="I171" s="233"/>
      <c r="J171" s="234">
        <f>ROUND(I171*H171,2)</f>
        <v>0</v>
      </c>
      <c r="K171" s="230" t="s">
        <v>187</v>
      </c>
      <c r="L171" s="45"/>
      <c r="M171" s="235" t="s">
        <v>1</v>
      </c>
      <c r="N171" s="236" t="s">
        <v>41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188</v>
      </c>
      <c r="AT171" s="239" t="s">
        <v>183</v>
      </c>
      <c r="AU171" s="239" t="s">
        <v>84</v>
      </c>
      <c r="AY171" s="18" t="s">
        <v>181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80</v>
      </c>
      <c r="BK171" s="240">
        <f>ROUND(I171*H171,2)</f>
        <v>0</v>
      </c>
      <c r="BL171" s="18" t="s">
        <v>188</v>
      </c>
      <c r="BM171" s="239" t="s">
        <v>257</v>
      </c>
    </row>
    <row r="172" spans="1:51" s="13" customFormat="1" ht="12">
      <c r="A172" s="13"/>
      <c r="B172" s="241"/>
      <c r="C172" s="242"/>
      <c r="D172" s="243" t="s">
        <v>190</v>
      </c>
      <c r="E172" s="244" t="s">
        <v>1</v>
      </c>
      <c r="F172" s="245" t="s">
        <v>252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190</v>
      </c>
      <c r="AU172" s="251" t="s">
        <v>84</v>
      </c>
      <c r="AV172" s="13" t="s">
        <v>80</v>
      </c>
      <c r="AW172" s="13" t="s">
        <v>32</v>
      </c>
      <c r="AX172" s="13" t="s">
        <v>76</v>
      </c>
      <c r="AY172" s="251" t="s">
        <v>181</v>
      </c>
    </row>
    <row r="173" spans="1:51" s="14" customFormat="1" ht="12">
      <c r="A173" s="14"/>
      <c r="B173" s="252"/>
      <c r="C173" s="253"/>
      <c r="D173" s="243" t="s">
        <v>190</v>
      </c>
      <c r="E173" s="254" t="s">
        <v>1</v>
      </c>
      <c r="F173" s="255" t="s">
        <v>917</v>
      </c>
      <c r="G173" s="253"/>
      <c r="H173" s="256">
        <v>122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190</v>
      </c>
      <c r="AU173" s="262" t="s">
        <v>84</v>
      </c>
      <c r="AV173" s="14" t="s">
        <v>84</v>
      </c>
      <c r="AW173" s="14" t="s">
        <v>32</v>
      </c>
      <c r="AX173" s="14" t="s">
        <v>80</v>
      </c>
      <c r="AY173" s="262" t="s">
        <v>181</v>
      </c>
    </row>
    <row r="174" spans="1:65" s="2" customFormat="1" ht="24.15" customHeight="1">
      <c r="A174" s="39"/>
      <c r="B174" s="40"/>
      <c r="C174" s="228" t="s">
        <v>248</v>
      </c>
      <c r="D174" s="228" t="s">
        <v>183</v>
      </c>
      <c r="E174" s="229" t="s">
        <v>258</v>
      </c>
      <c r="F174" s="230" t="s">
        <v>259</v>
      </c>
      <c r="G174" s="231" t="s">
        <v>203</v>
      </c>
      <c r="H174" s="232">
        <v>60</v>
      </c>
      <c r="I174" s="233"/>
      <c r="J174" s="234">
        <f>ROUND(I174*H174,2)</f>
        <v>0</v>
      </c>
      <c r="K174" s="230" t="s">
        <v>187</v>
      </c>
      <c r="L174" s="45"/>
      <c r="M174" s="235" t="s">
        <v>1</v>
      </c>
      <c r="N174" s="236" t="s">
        <v>41</v>
      </c>
      <c r="O174" s="92"/>
      <c r="P174" s="237">
        <f>O174*H174</f>
        <v>0</v>
      </c>
      <c r="Q174" s="237">
        <v>0.00015</v>
      </c>
      <c r="R174" s="237">
        <f>Q174*H174</f>
        <v>0.009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188</v>
      </c>
      <c r="AT174" s="239" t="s">
        <v>183</v>
      </c>
      <c r="AU174" s="239" t="s">
        <v>84</v>
      </c>
      <c r="AY174" s="18" t="s">
        <v>181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80</v>
      </c>
      <c r="BK174" s="240">
        <f>ROUND(I174*H174,2)</f>
        <v>0</v>
      </c>
      <c r="BL174" s="18" t="s">
        <v>188</v>
      </c>
      <c r="BM174" s="239" t="s">
        <v>260</v>
      </c>
    </row>
    <row r="175" spans="1:51" s="13" customFormat="1" ht="12">
      <c r="A175" s="13"/>
      <c r="B175" s="241"/>
      <c r="C175" s="242"/>
      <c r="D175" s="243" t="s">
        <v>190</v>
      </c>
      <c r="E175" s="244" t="s">
        <v>1</v>
      </c>
      <c r="F175" s="245" t="s">
        <v>191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190</v>
      </c>
      <c r="AU175" s="251" t="s">
        <v>84</v>
      </c>
      <c r="AV175" s="13" t="s">
        <v>80</v>
      </c>
      <c r="AW175" s="13" t="s">
        <v>32</v>
      </c>
      <c r="AX175" s="13" t="s">
        <v>76</v>
      </c>
      <c r="AY175" s="251" t="s">
        <v>181</v>
      </c>
    </row>
    <row r="176" spans="1:51" s="14" customFormat="1" ht="12">
      <c r="A176" s="14"/>
      <c r="B176" s="252"/>
      <c r="C176" s="253"/>
      <c r="D176" s="243" t="s">
        <v>190</v>
      </c>
      <c r="E176" s="254" t="s">
        <v>1</v>
      </c>
      <c r="F176" s="255" t="s">
        <v>261</v>
      </c>
      <c r="G176" s="253"/>
      <c r="H176" s="256">
        <v>60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190</v>
      </c>
      <c r="AU176" s="262" t="s">
        <v>84</v>
      </c>
      <c r="AV176" s="14" t="s">
        <v>84</v>
      </c>
      <c r="AW176" s="14" t="s">
        <v>32</v>
      </c>
      <c r="AX176" s="14" t="s">
        <v>80</v>
      </c>
      <c r="AY176" s="262" t="s">
        <v>181</v>
      </c>
    </row>
    <row r="177" spans="1:65" s="2" customFormat="1" ht="24.15" customHeight="1">
      <c r="A177" s="39"/>
      <c r="B177" s="40"/>
      <c r="C177" s="228" t="s">
        <v>254</v>
      </c>
      <c r="D177" s="228" t="s">
        <v>183</v>
      </c>
      <c r="E177" s="229" t="s">
        <v>263</v>
      </c>
      <c r="F177" s="230" t="s">
        <v>264</v>
      </c>
      <c r="G177" s="231" t="s">
        <v>203</v>
      </c>
      <c r="H177" s="232">
        <v>60</v>
      </c>
      <c r="I177" s="233"/>
      <c r="J177" s="234">
        <f>ROUND(I177*H177,2)</f>
        <v>0</v>
      </c>
      <c r="K177" s="230" t="s">
        <v>187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188</v>
      </c>
      <c r="AT177" s="239" t="s">
        <v>183</v>
      </c>
      <c r="AU177" s="239" t="s">
        <v>84</v>
      </c>
      <c r="AY177" s="18" t="s">
        <v>181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80</v>
      </c>
      <c r="BK177" s="240">
        <f>ROUND(I177*H177,2)</f>
        <v>0</v>
      </c>
      <c r="BL177" s="18" t="s">
        <v>188</v>
      </c>
      <c r="BM177" s="239" t="s">
        <v>265</v>
      </c>
    </row>
    <row r="178" spans="1:51" s="13" customFormat="1" ht="12">
      <c r="A178" s="13"/>
      <c r="B178" s="241"/>
      <c r="C178" s="242"/>
      <c r="D178" s="243" t="s">
        <v>190</v>
      </c>
      <c r="E178" s="244" t="s">
        <v>1</v>
      </c>
      <c r="F178" s="245" t="s">
        <v>191</v>
      </c>
      <c r="G178" s="242"/>
      <c r="H178" s="244" t="s">
        <v>1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190</v>
      </c>
      <c r="AU178" s="251" t="s">
        <v>84</v>
      </c>
      <c r="AV178" s="13" t="s">
        <v>80</v>
      </c>
      <c r="AW178" s="13" t="s">
        <v>32</v>
      </c>
      <c r="AX178" s="13" t="s">
        <v>76</v>
      </c>
      <c r="AY178" s="251" t="s">
        <v>181</v>
      </c>
    </row>
    <row r="179" spans="1:51" s="14" customFormat="1" ht="12">
      <c r="A179" s="14"/>
      <c r="B179" s="252"/>
      <c r="C179" s="253"/>
      <c r="D179" s="243" t="s">
        <v>190</v>
      </c>
      <c r="E179" s="254" t="s">
        <v>1</v>
      </c>
      <c r="F179" s="255" t="s">
        <v>261</v>
      </c>
      <c r="G179" s="253"/>
      <c r="H179" s="256">
        <v>60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190</v>
      </c>
      <c r="AU179" s="262" t="s">
        <v>84</v>
      </c>
      <c r="AV179" s="14" t="s">
        <v>84</v>
      </c>
      <c r="AW179" s="14" t="s">
        <v>32</v>
      </c>
      <c r="AX179" s="14" t="s">
        <v>80</v>
      </c>
      <c r="AY179" s="262" t="s">
        <v>181</v>
      </c>
    </row>
    <row r="180" spans="1:65" s="2" customFormat="1" ht="24.15" customHeight="1">
      <c r="A180" s="39"/>
      <c r="B180" s="40"/>
      <c r="C180" s="228" t="s">
        <v>8</v>
      </c>
      <c r="D180" s="228" t="s">
        <v>183</v>
      </c>
      <c r="E180" s="229" t="s">
        <v>267</v>
      </c>
      <c r="F180" s="230" t="s">
        <v>268</v>
      </c>
      <c r="G180" s="231" t="s">
        <v>203</v>
      </c>
      <c r="H180" s="232">
        <v>1.7</v>
      </c>
      <c r="I180" s="233"/>
      <c r="J180" s="234">
        <f>ROUND(I180*H180,2)</f>
        <v>0</v>
      </c>
      <c r="K180" s="230" t="s">
        <v>187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0.00047</v>
      </c>
      <c r="R180" s="237">
        <f>Q180*H180</f>
        <v>0.0007989999999999999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188</v>
      </c>
      <c r="AT180" s="239" t="s">
        <v>183</v>
      </c>
      <c r="AU180" s="239" t="s">
        <v>84</v>
      </c>
      <c r="AY180" s="18" t="s">
        <v>181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80</v>
      </c>
      <c r="BK180" s="240">
        <f>ROUND(I180*H180,2)</f>
        <v>0</v>
      </c>
      <c r="BL180" s="18" t="s">
        <v>188</v>
      </c>
      <c r="BM180" s="239" t="s">
        <v>269</v>
      </c>
    </row>
    <row r="181" spans="1:51" s="13" customFormat="1" ht="12">
      <c r="A181" s="13"/>
      <c r="B181" s="241"/>
      <c r="C181" s="242"/>
      <c r="D181" s="243" t="s">
        <v>190</v>
      </c>
      <c r="E181" s="244" t="s">
        <v>1</v>
      </c>
      <c r="F181" s="245" t="s">
        <v>191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190</v>
      </c>
      <c r="AU181" s="251" t="s">
        <v>84</v>
      </c>
      <c r="AV181" s="13" t="s">
        <v>80</v>
      </c>
      <c r="AW181" s="13" t="s">
        <v>32</v>
      </c>
      <c r="AX181" s="13" t="s">
        <v>76</v>
      </c>
      <c r="AY181" s="251" t="s">
        <v>181</v>
      </c>
    </row>
    <row r="182" spans="1:51" s="14" customFormat="1" ht="12">
      <c r="A182" s="14"/>
      <c r="B182" s="252"/>
      <c r="C182" s="253"/>
      <c r="D182" s="243" t="s">
        <v>190</v>
      </c>
      <c r="E182" s="254" t="s">
        <v>1</v>
      </c>
      <c r="F182" s="255" t="s">
        <v>270</v>
      </c>
      <c r="G182" s="253"/>
      <c r="H182" s="256">
        <v>1.7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190</v>
      </c>
      <c r="AU182" s="262" t="s">
        <v>84</v>
      </c>
      <c r="AV182" s="14" t="s">
        <v>84</v>
      </c>
      <c r="AW182" s="14" t="s">
        <v>32</v>
      </c>
      <c r="AX182" s="14" t="s">
        <v>80</v>
      </c>
      <c r="AY182" s="262" t="s">
        <v>181</v>
      </c>
    </row>
    <row r="183" spans="1:65" s="2" customFormat="1" ht="24.15" customHeight="1">
      <c r="A183" s="39"/>
      <c r="B183" s="40"/>
      <c r="C183" s="228" t="s">
        <v>262</v>
      </c>
      <c r="D183" s="228" t="s">
        <v>183</v>
      </c>
      <c r="E183" s="229" t="s">
        <v>272</v>
      </c>
      <c r="F183" s="230" t="s">
        <v>273</v>
      </c>
      <c r="G183" s="231" t="s">
        <v>203</v>
      </c>
      <c r="H183" s="232">
        <v>1.7</v>
      </c>
      <c r="I183" s="233"/>
      <c r="J183" s="234">
        <f>ROUND(I183*H183,2)</f>
        <v>0</v>
      </c>
      <c r="K183" s="230" t="s">
        <v>187</v>
      </c>
      <c r="L183" s="45"/>
      <c r="M183" s="235" t="s">
        <v>1</v>
      </c>
      <c r="N183" s="236" t="s">
        <v>41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188</v>
      </c>
      <c r="AT183" s="239" t="s">
        <v>183</v>
      </c>
      <c r="AU183" s="239" t="s">
        <v>84</v>
      </c>
      <c r="AY183" s="18" t="s">
        <v>181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80</v>
      </c>
      <c r="BK183" s="240">
        <f>ROUND(I183*H183,2)</f>
        <v>0</v>
      </c>
      <c r="BL183" s="18" t="s">
        <v>188</v>
      </c>
      <c r="BM183" s="239" t="s">
        <v>274</v>
      </c>
    </row>
    <row r="184" spans="1:51" s="13" customFormat="1" ht="12">
      <c r="A184" s="13"/>
      <c r="B184" s="241"/>
      <c r="C184" s="242"/>
      <c r="D184" s="243" t="s">
        <v>190</v>
      </c>
      <c r="E184" s="244" t="s">
        <v>1</v>
      </c>
      <c r="F184" s="245" t="s">
        <v>191</v>
      </c>
      <c r="G184" s="242"/>
      <c r="H184" s="244" t="s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190</v>
      </c>
      <c r="AU184" s="251" t="s">
        <v>84</v>
      </c>
      <c r="AV184" s="13" t="s">
        <v>80</v>
      </c>
      <c r="AW184" s="13" t="s">
        <v>32</v>
      </c>
      <c r="AX184" s="13" t="s">
        <v>76</v>
      </c>
      <c r="AY184" s="251" t="s">
        <v>181</v>
      </c>
    </row>
    <row r="185" spans="1:51" s="14" customFormat="1" ht="12">
      <c r="A185" s="14"/>
      <c r="B185" s="252"/>
      <c r="C185" s="253"/>
      <c r="D185" s="243" t="s">
        <v>190</v>
      </c>
      <c r="E185" s="254" t="s">
        <v>1</v>
      </c>
      <c r="F185" s="255" t="s">
        <v>270</v>
      </c>
      <c r="G185" s="253"/>
      <c r="H185" s="256">
        <v>1.7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190</v>
      </c>
      <c r="AU185" s="262" t="s">
        <v>84</v>
      </c>
      <c r="AV185" s="14" t="s">
        <v>84</v>
      </c>
      <c r="AW185" s="14" t="s">
        <v>32</v>
      </c>
      <c r="AX185" s="14" t="s">
        <v>80</v>
      </c>
      <c r="AY185" s="262" t="s">
        <v>181</v>
      </c>
    </row>
    <row r="186" spans="1:65" s="2" customFormat="1" ht="33" customHeight="1">
      <c r="A186" s="39"/>
      <c r="B186" s="40"/>
      <c r="C186" s="228" t="s">
        <v>266</v>
      </c>
      <c r="D186" s="228" t="s">
        <v>183</v>
      </c>
      <c r="E186" s="229" t="s">
        <v>918</v>
      </c>
      <c r="F186" s="230" t="s">
        <v>919</v>
      </c>
      <c r="G186" s="231" t="s">
        <v>245</v>
      </c>
      <c r="H186" s="232">
        <v>0.218</v>
      </c>
      <c r="I186" s="233"/>
      <c r="J186" s="234">
        <f>ROUND(I186*H186,2)</f>
        <v>0</v>
      </c>
      <c r="K186" s="230" t="s">
        <v>187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188</v>
      </c>
      <c r="AT186" s="239" t="s">
        <v>183</v>
      </c>
      <c r="AU186" s="239" t="s">
        <v>84</v>
      </c>
      <c r="AY186" s="18" t="s">
        <v>181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80</v>
      </c>
      <c r="BK186" s="240">
        <f>ROUND(I186*H186,2)</f>
        <v>0</v>
      </c>
      <c r="BL186" s="18" t="s">
        <v>188</v>
      </c>
      <c r="BM186" s="239" t="s">
        <v>920</v>
      </c>
    </row>
    <row r="187" spans="1:51" s="13" customFormat="1" ht="12">
      <c r="A187" s="13"/>
      <c r="B187" s="241"/>
      <c r="C187" s="242"/>
      <c r="D187" s="243" t="s">
        <v>190</v>
      </c>
      <c r="E187" s="244" t="s">
        <v>1</v>
      </c>
      <c r="F187" s="245" t="s">
        <v>199</v>
      </c>
      <c r="G187" s="242"/>
      <c r="H187" s="244" t="s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190</v>
      </c>
      <c r="AU187" s="251" t="s">
        <v>84</v>
      </c>
      <c r="AV187" s="13" t="s">
        <v>80</v>
      </c>
      <c r="AW187" s="13" t="s">
        <v>32</v>
      </c>
      <c r="AX187" s="13" t="s">
        <v>76</v>
      </c>
      <c r="AY187" s="251" t="s">
        <v>181</v>
      </c>
    </row>
    <row r="188" spans="1:51" s="14" customFormat="1" ht="12">
      <c r="A188" s="14"/>
      <c r="B188" s="252"/>
      <c r="C188" s="253"/>
      <c r="D188" s="243" t="s">
        <v>190</v>
      </c>
      <c r="E188" s="254" t="s">
        <v>1</v>
      </c>
      <c r="F188" s="255" t="s">
        <v>921</v>
      </c>
      <c r="G188" s="253"/>
      <c r="H188" s="256">
        <v>0.85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190</v>
      </c>
      <c r="AU188" s="262" t="s">
        <v>84</v>
      </c>
      <c r="AV188" s="14" t="s">
        <v>84</v>
      </c>
      <c r="AW188" s="14" t="s">
        <v>32</v>
      </c>
      <c r="AX188" s="14" t="s">
        <v>76</v>
      </c>
      <c r="AY188" s="262" t="s">
        <v>181</v>
      </c>
    </row>
    <row r="189" spans="1:51" s="14" customFormat="1" ht="12">
      <c r="A189" s="14"/>
      <c r="B189" s="252"/>
      <c r="C189" s="253"/>
      <c r="D189" s="243" t="s">
        <v>190</v>
      </c>
      <c r="E189" s="254" t="s">
        <v>1</v>
      </c>
      <c r="F189" s="255" t="s">
        <v>922</v>
      </c>
      <c r="G189" s="253"/>
      <c r="H189" s="256">
        <v>-0.125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190</v>
      </c>
      <c r="AU189" s="262" t="s">
        <v>84</v>
      </c>
      <c r="AV189" s="14" t="s">
        <v>84</v>
      </c>
      <c r="AW189" s="14" t="s">
        <v>32</v>
      </c>
      <c r="AX189" s="14" t="s">
        <v>76</v>
      </c>
      <c r="AY189" s="262" t="s">
        <v>181</v>
      </c>
    </row>
    <row r="190" spans="1:51" s="15" customFormat="1" ht="12">
      <c r="A190" s="15"/>
      <c r="B190" s="263"/>
      <c r="C190" s="264"/>
      <c r="D190" s="243" t="s">
        <v>190</v>
      </c>
      <c r="E190" s="265" t="s">
        <v>901</v>
      </c>
      <c r="F190" s="266" t="s">
        <v>142</v>
      </c>
      <c r="G190" s="264"/>
      <c r="H190" s="267">
        <v>0.725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3" t="s">
        <v>190</v>
      </c>
      <c r="AU190" s="273" t="s">
        <v>84</v>
      </c>
      <c r="AV190" s="15" t="s">
        <v>188</v>
      </c>
      <c r="AW190" s="15" t="s">
        <v>32</v>
      </c>
      <c r="AX190" s="15" t="s">
        <v>76</v>
      </c>
      <c r="AY190" s="273" t="s">
        <v>181</v>
      </c>
    </row>
    <row r="191" spans="1:51" s="14" customFormat="1" ht="12">
      <c r="A191" s="14"/>
      <c r="B191" s="252"/>
      <c r="C191" s="253"/>
      <c r="D191" s="243" t="s">
        <v>190</v>
      </c>
      <c r="E191" s="254" t="s">
        <v>1</v>
      </c>
      <c r="F191" s="255" t="s">
        <v>923</v>
      </c>
      <c r="G191" s="253"/>
      <c r="H191" s="256">
        <v>0.218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190</v>
      </c>
      <c r="AU191" s="262" t="s">
        <v>84</v>
      </c>
      <c r="AV191" s="14" t="s">
        <v>84</v>
      </c>
      <c r="AW191" s="14" t="s">
        <v>32</v>
      </c>
      <c r="AX191" s="14" t="s">
        <v>80</v>
      </c>
      <c r="AY191" s="262" t="s">
        <v>181</v>
      </c>
    </row>
    <row r="192" spans="1:65" s="2" customFormat="1" ht="33" customHeight="1">
      <c r="A192" s="39"/>
      <c r="B192" s="40"/>
      <c r="C192" s="228" t="s">
        <v>271</v>
      </c>
      <c r="D192" s="228" t="s">
        <v>183</v>
      </c>
      <c r="E192" s="229" t="s">
        <v>924</v>
      </c>
      <c r="F192" s="230" t="s">
        <v>925</v>
      </c>
      <c r="G192" s="231" t="s">
        <v>245</v>
      </c>
      <c r="H192" s="232">
        <v>0.508</v>
      </c>
      <c r="I192" s="233"/>
      <c r="J192" s="234">
        <f>ROUND(I192*H192,2)</f>
        <v>0</v>
      </c>
      <c r="K192" s="230" t="s">
        <v>187</v>
      </c>
      <c r="L192" s="45"/>
      <c r="M192" s="235" t="s">
        <v>1</v>
      </c>
      <c r="N192" s="236" t="s">
        <v>41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188</v>
      </c>
      <c r="AT192" s="239" t="s">
        <v>183</v>
      </c>
      <c r="AU192" s="239" t="s">
        <v>84</v>
      </c>
      <c r="AY192" s="18" t="s">
        <v>181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80</v>
      </c>
      <c r="BK192" s="240">
        <f>ROUND(I192*H192,2)</f>
        <v>0</v>
      </c>
      <c r="BL192" s="18" t="s">
        <v>188</v>
      </c>
      <c r="BM192" s="239" t="s">
        <v>926</v>
      </c>
    </row>
    <row r="193" spans="1:51" s="14" customFormat="1" ht="12">
      <c r="A193" s="14"/>
      <c r="B193" s="252"/>
      <c r="C193" s="253"/>
      <c r="D193" s="243" t="s">
        <v>190</v>
      </c>
      <c r="E193" s="254" t="s">
        <v>1</v>
      </c>
      <c r="F193" s="255" t="s">
        <v>927</v>
      </c>
      <c r="G193" s="253"/>
      <c r="H193" s="256">
        <v>0.508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190</v>
      </c>
      <c r="AU193" s="262" t="s">
        <v>84</v>
      </c>
      <c r="AV193" s="14" t="s">
        <v>84</v>
      </c>
      <c r="AW193" s="14" t="s">
        <v>32</v>
      </c>
      <c r="AX193" s="14" t="s">
        <v>80</v>
      </c>
      <c r="AY193" s="262" t="s">
        <v>181</v>
      </c>
    </row>
    <row r="194" spans="1:65" s="2" customFormat="1" ht="33" customHeight="1">
      <c r="A194" s="39"/>
      <c r="B194" s="40"/>
      <c r="C194" s="228" t="s">
        <v>275</v>
      </c>
      <c r="D194" s="228" t="s">
        <v>183</v>
      </c>
      <c r="E194" s="229" t="s">
        <v>928</v>
      </c>
      <c r="F194" s="230" t="s">
        <v>929</v>
      </c>
      <c r="G194" s="231" t="s">
        <v>245</v>
      </c>
      <c r="H194" s="232">
        <v>45.731</v>
      </c>
      <c r="I194" s="233"/>
      <c r="J194" s="234">
        <f>ROUND(I194*H194,2)</f>
        <v>0</v>
      </c>
      <c r="K194" s="230" t="s">
        <v>187</v>
      </c>
      <c r="L194" s="45"/>
      <c r="M194" s="235" t="s">
        <v>1</v>
      </c>
      <c r="N194" s="236" t="s">
        <v>41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188</v>
      </c>
      <c r="AT194" s="239" t="s">
        <v>183</v>
      </c>
      <c r="AU194" s="239" t="s">
        <v>84</v>
      </c>
      <c r="AY194" s="18" t="s">
        <v>181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80</v>
      </c>
      <c r="BK194" s="240">
        <f>ROUND(I194*H194,2)</f>
        <v>0</v>
      </c>
      <c r="BL194" s="18" t="s">
        <v>188</v>
      </c>
      <c r="BM194" s="239" t="s">
        <v>278</v>
      </c>
    </row>
    <row r="195" spans="1:51" s="13" customFormat="1" ht="12">
      <c r="A195" s="13"/>
      <c r="B195" s="241"/>
      <c r="C195" s="242"/>
      <c r="D195" s="243" t="s">
        <v>190</v>
      </c>
      <c r="E195" s="244" t="s">
        <v>1</v>
      </c>
      <c r="F195" s="245" t="s">
        <v>191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190</v>
      </c>
      <c r="AU195" s="251" t="s">
        <v>84</v>
      </c>
      <c r="AV195" s="13" t="s">
        <v>80</v>
      </c>
      <c r="AW195" s="13" t="s">
        <v>32</v>
      </c>
      <c r="AX195" s="13" t="s">
        <v>76</v>
      </c>
      <c r="AY195" s="251" t="s">
        <v>181</v>
      </c>
    </row>
    <row r="196" spans="1:51" s="13" customFormat="1" ht="12">
      <c r="A196" s="13"/>
      <c r="B196" s="241"/>
      <c r="C196" s="242"/>
      <c r="D196" s="243" t="s">
        <v>190</v>
      </c>
      <c r="E196" s="244" t="s">
        <v>1</v>
      </c>
      <c r="F196" s="245" t="s">
        <v>279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190</v>
      </c>
      <c r="AU196" s="251" t="s">
        <v>84</v>
      </c>
      <c r="AV196" s="13" t="s">
        <v>80</v>
      </c>
      <c r="AW196" s="13" t="s">
        <v>32</v>
      </c>
      <c r="AX196" s="13" t="s">
        <v>76</v>
      </c>
      <c r="AY196" s="251" t="s">
        <v>181</v>
      </c>
    </row>
    <row r="197" spans="1:51" s="14" customFormat="1" ht="12">
      <c r="A197" s="14"/>
      <c r="B197" s="252"/>
      <c r="C197" s="253"/>
      <c r="D197" s="243" t="s">
        <v>190</v>
      </c>
      <c r="E197" s="254" t="s">
        <v>1</v>
      </c>
      <c r="F197" s="255" t="s">
        <v>930</v>
      </c>
      <c r="G197" s="253"/>
      <c r="H197" s="256">
        <v>156.63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190</v>
      </c>
      <c r="AU197" s="262" t="s">
        <v>84</v>
      </c>
      <c r="AV197" s="14" t="s">
        <v>84</v>
      </c>
      <c r="AW197" s="14" t="s">
        <v>32</v>
      </c>
      <c r="AX197" s="14" t="s">
        <v>76</v>
      </c>
      <c r="AY197" s="262" t="s">
        <v>181</v>
      </c>
    </row>
    <row r="198" spans="1:51" s="14" customFormat="1" ht="12">
      <c r="A198" s="14"/>
      <c r="B198" s="252"/>
      <c r="C198" s="253"/>
      <c r="D198" s="243" t="s">
        <v>190</v>
      </c>
      <c r="E198" s="254" t="s">
        <v>1</v>
      </c>
      <c r="F198" s="255" t="s">
        <v>931</v>
      </c>
      <c r="G198" s="253"/>
      <c r="H198" s="256">
        <v>6.885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190</v>
      </c>
      <c r="AU198" s="262" t="s">
        <v>84</v>
      </c>
      <c r="AV198" s="14" t="s">
        <v>84</v>
      </c>
      <c r="AW198" s="14" t="s">
        <v>32</v>
      </c>
      <c r="AX198" s="14" t="s">
        <v>76</v>
      </c>
      <c r="AY198" s="262" t="s">
        <v>181</v>
      </c>
    </row>
    <row r="199" spans="1:51" s="14" customFormat="1" ht="12">
      <c r="A199" s="14"/>
      <c r="B199" s="252"/>
      <c r="C199" s="253"/>
      <c r="D199" s="243" t="s">
        <v>190</v>
      </c>
      <c r="E199" s="254" t="s">
        <v>1</v>
      </c>
      <c r="F199" s="255" t="s">
        <v>932</v>
      </c>
      <c r="G199" s="253"/>
      <c r="H199" s="256">
        <v>8.262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190</v>
      </c>
      <c r="AU199" s="262" t="s">
        <v>84</v>
      </c>
      <c r="AV199" s="14" t="s">
        <v>84</v>
      </c>
      <c r="AW199" s="14" t="s">
        <v>32</v>
      </c>
      <c r="AX199" s="14" t="s">
        <v>76</v>
      </c>
      <c r="AY199" s="262" t="s">
        <v>181</v>
      </c>
    </row>
    <row r="200" spans="1:51" s="14" customFormat="1" ht="12">
      <c r="A200" s="14"/>
      <c r="B200" s="252"/>
      <c r="C200" s="253"/>
      <c r="D200" s="243" t="s">
        <v>190</v>
      </c>
      <c r="E200" s="254" t="s">
        <v>1</v>
      </c>
      <c r="F200" s="255" t="s">
        <v>933</v>
      </c>
      <c r="G200" s="253"/>
      <c r="H200" s="256">
        <v>12.42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190</v>
      </c>
      <c r="AU200" s="262" t="s">
        <v>84</v>
      </c>
      <c r="AV200" s="14" t="s">
        <v>84</v>
      </c>
      <c r="AW200" s="14" t="s">
        <v>32</v>
      </c>
      <c r="AX200" s="14" t="s">
        <v>76</v>
      </c>
      <c r="AY200" s="262" t="s">
        <v>181</v>
      </c>
    </row>
    <row r="201" spans="1:51" s="14" customFormat="1" ht="12">
      <c r="A201" s="14"/>
      <c r="B201" s="252"/>
      <c r="C201" s="253"/>
      <c r="D201" s="243" t="s">
        <v>190</v>
      </c>
      <c r="E201" s="254" t="s">
        <v>1</v>
      </c>
      <c r="F201" s="255" t="s">
        <v>283</v>
      </c>
      <c r="G201" s="253"/>
      <c r="H201" s="256">
        <v>13.6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190</v>
      </c>
      <c r="AU201" s="262" t="s">
        <v>84</v>
      </c>
      <c r="AV201" s="14" t="s">
        <v>84</v>
      </c>
      <c r="AW201" s="14" t="s">
        <v>32</v>
      </c>
      <c r="AX201" s="14" t="s">
        <v>76</v>
      </c>
      <c r="AY201" s="262" t="s">
        <v>181</v>
      </c>
    </row>
    <row r="202" spans="1:51" s="14" customFormat="1" ht="12">
      <c r="A202" s="14"/>
      <c r="B202" s="252"/>
      <c r="C202" s="253"/>
      <c r="D202" s="243" t="s">
        <v>190</v>
      </c>
      <c r="E202" s="254" t="s">
        <v>1</v>
      </c>
      <c r="F202" s="255" t="s">
        <v>934</v>
      </c>
      <c r="G202" s="253"/>
      <c r="H202" s="256">
        <v>-44.42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190</v>
      </c>
      <c r="AU202" s="262" t="s">
        <v>84</v>
      </c>
      <c r="AV202" s="14" t="s">
        <v>84</v>
      </c>
      <c r="AW202" s="14" t="s">
        <v>32</v>
      </c>
      <c r="AX202" s="14" t="s">
        <v>76</v>
      </c>
      <c r="AY202" s="262" t="s">
        <v>181</v>
      </c>
    </row>
    <row r="203" spans="1:51" s="14" customFormat="1" ht="12">
      <c r="A203" s="14"/>
      <c r="B203" s="252"/>
      <c r="C203" s="253"/>
      <c r="D203" s="243" t="s">
        <v>190</v>
      </c>
      <c r="E203" s="254" t="s">
        <v>1</v>
      </c>
      <c r="F203" s="255" t="s">
        <v>935</v>
      </c>
      <c r="G203" s="253"/>
      <c r="H203" s="256">
        <v>-0.486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190</v>
      </c>
      <c r="AU203" s="262" t="s">
        <v>84</v>
      </c>
      <c r="AV203" s="14" t="s">
        <v>84</v>
      </c>
      <c r="AW203" s="14" t="s">
        <v>32</v>
      </c>
      <c r="AX203" s="14" t="s">
        <v>76</v>
      </c>
      <c r="AY203" s="262" t="s">
        <v>181</v>
      </c>
    </row>
    <row r="204" spans="1:51" s="14" customFormat="1" ht="12">
      <c r="A204" s="14"/>
      <c r="B204" s="252"/>
      <c r="C204" s="253"/>
      <c r="D204" s="243" t="s">
        <v>190</v>
      </c>
      <c r="E204" s="254" t="s">
        <v>1</v>
      </c>
      <c r="F204" s="255" t="s">
        <v>936</v>
      </c>
      <c r="G204" s="253"/>
      <c r="H204" s="256">
        <v>-0.454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190</v>
      </c>
      <c r="AU204" s="262" t="s">
        <v>84</v>
      </c>
      <c r="AV204" s="14" t="s">
        <v>84</v>
      </c>
      <c r="AW204" s="14" t="s">
        <v>32</v>
      </c>
      <c r="AX204" s="14" t="s">
        <v>76</v>
      </c>
      <c r="AY204" s="262" t="s">
        <v>181</v>
      </c>
    </row>
    <row r="205" spans="1:51" s="15" customFormat="1" ht="12">
      <c r="A205" s="15"/>
      <c r="B205" s="263"/>
      <c r="C205" s="264"/>
      <c r="D205" s="243" t="s">
        <v>190</v>
      </c>
      <c r="E205" s="265" t="s">
        <v>123</v>
      </c>
      <c r="F205" s="266" t="s">
        <v>142</v>
      </c>
      <c r="G205" s="264"/>
      <c r="H205" s="267">
        <v>152.437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3" t="s">
        <v>190</v>
      </c>
      <c r="AU205" s="273" t="s">
        <v>84</v>
      </c>
      <c r="AV205" s="15" t="s">
        <v>188</v>
      </c>
      <c r="AW205" s="15" t="s">
        <v>32</v>
      </c>
      <c r="AX205" s="15" t="s">
        <v>76</v>
      </c>
      <c r="AY205" s="273" t="s">
        <v>181</v>
      </c>
    </row>
    <row r="206" spans="1:51" s="14" customFormat="1" ht="12">
      <c r="A206" s="14"/>
      <c r="B206" s="252"/>
      <c r="C206" s="253"/>
      <c r="D206" s="243" t="s">
        <v>190</v>
      </c>
      <c r="E206" s="254" t="s">
        <v>1</v>
      </c>
      <c r="F206" s="255" t="s">
        <v>286</v>
      </c>
      <c r="G206" s="253"/>
      <c r="H206" s="256">
        <v>45.731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190</v>
      </c>
      <c r="AU206" s="262" t="s">
        <v>84</v>
      </c>
      <c r="AV206" s="14" t="s">
        <v>84</v>
      </c>
      <c r="AW206" s="14" t="s">
        <v>32</v>
      </c>
      <c r="AX206" s="14" t="s">
        <v>80</v>
      </c>
      <c r="AY206" s="262" t="s">
        <v>181</v>
      </c>
    </row>
    <row r="207" spans="1:65" s="2" customFormat="1" ht="33" customHeight="1">
      <c r="A207" s="39"/>
      <c r="B207" s="40"/>
      <c r="C207" s="228" t="s">
        <v>287</v>
      </c>
      <c r="D207" s="228" t="s">
        <v>183</v>
      </c>
      <c r="E207" s="229" t="s">
        <v>937</v>
      </c>
      <c r="F207" s="230" t="s">
        <v>938</v>
      </c>
      <c r="G207" s="231" t="s">
        <v>245</v>
      </c>
      <c r="H207" s="232">
        <v>106.706</v>
      </c>
      <c r="I207" s="233"/>
      <c r="J207" s="234">
        <f>ROUND(I207*H207,2)</f>
        <v>0</v>
      </c>
      <c r="K207" s="230" t="s">
        <v>187</v>
      </c>
      <c r="L207" s="45"/>
      <c r="M207" s="235" t="s">
        <v>1</v>
      </c>
      <c r="N207" s="236" t="s">
        <v>41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188</v>
      </c>
      <c r="AT207" s="239" t="s">
        <v>183</v>
      </c>
      <c r="AU207" s="239" t="s">
        <v>84</v>
      </c>
      <c r="AY207" s="18" t="s">
        <v>181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80</v>
      </c>
      <c r="BK207" s="240">
        <f>ROUND(I207*H207,2)</f>
        <v>0</v>
      </c>
      <c r="BL207" s="18" t="s">
        <v>188</v>
      </c>
      <c r="BM207" s="239" t="s">
        <v>290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291</v>
      </c>
      <c r="G208" s="253"/>
      <c r="H208" s="256">
        <v>106.706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80</v>
      </c>
      <c r="AY208" s="262" t="s">
        <v>181</v>
      </c>
    </row>
    <row r="209" spans="1:65" s="2" customFormat="1" ht="21.75" customHeight="1">
      <c r="A209" s="39"/>
      <c r="B209" s="40"/>
      <c r="C209" s="228" t="s">
        <v>7</v>
      </c>
      <c r="D209" s="228" t="s">
        <v>183</v>
      </c>
      <c r="E209" s="229" t="s">
        <v>292</v>
      </c>
      <c r="F209" s="230" t="s">
        <v>293</v>
      </c>
      <c r="G209" s="231" t="s">
        <v>186</v>
      </c>
      <c r="H209" s="232">
        <v>139.519</v>
      </c>
      <c r="I209" s="233"/>
      <c r="J209" s="234">
        <f>ROUND(I209*H209,2)</f>
        <v>0</v>
      </c>
      <c r="K209" s="230" t="s">
        <v>187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0.00084</v>
      </c>
      <c r="R209" s="237">
        <f>Q209*H209</f>
        <v>0.11719596000000002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188</v>
      </c>
      <c r="AT209" s="239" t="s">
        <v>183</v>
      </c>
      <c r="AU209" s="239" t="s">
        <v>84</v>
      </c>
      <c r="AY209" s="18" t="s">
        <v>181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80</v>
      </c>
      <c r="BK209" s="240">
        <f>ROUND(I209*H209,2)</f>
        <v>0</v>
      </c>
      <c r="BL209" s="18" t="s">
        <v>188</v>
      </c>
      <c r="BM209" s="239" t="s">
        <v>294</v>
      </c>
    </row>
    <row r="210" spans="1:51" s="13" customFormat="1" ht="12">
      <c r="A210" s="13"/>
      <c r="B210" s="241"/>
      <c r="C210" s="242"/>
      <c r="D210" s="243" t="s">
        <v>190</v>
      </c>
      <c r="E210" s="244" t="s">
        <v>1</v>
      </c>
      <c r="F210" s="245" t="s">
        <v>191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190</v>
      </c>
      <c r="AU210" s="251" t="s">
        <v>84</v>
      </c>
      <c r="AV210" s="13" t="s">
        <v>80</v>
      </c>
      <c r="AW210" s="13" t="s">
        <v>32</v>
      </c>
      <c r="AX210" s="13" t="s">
        <v>76</v>
      </c>
      <c r="AY210" s="251" t="s">
        <v>181</v>
      </c>
    </row>
    <row r="211" spans="1:51" s="14" customFormat="1" ht="12">
      <c r="A211" s="14"/>
      <c r="B211" s="252"/>
      <c r="C211" s="253"/>
      <c r="D211" s="243" t="s">
        <v>190</v>
      </c>
      <c r="E211" s="254" t="s">
        <v>1</v>
      </c>
      <c r="F211" s="255" t="s">
        <v>939</v>
      </c>
      <c r="G211" s="253"/>
      <c r="H211" s="256">
        <v>386.8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190</v>
      </c>
      <c r="AU211" s="262" t="s">
        <v>84</v>
      </c>
      <c r="AV211" s="14" t="s">
        <v>84</v>
      </c>
      <c r="AW211" s="14" t="s">
        <v>32</v>
      </c>
      <c r="AX211" s="14" t="s">
        <v>76</v>
      </c>
      <c r="AY211" s="262" t="s">
        <v>181</v>
      </c>
    </row>
    <row r="212" spans="1:51" s="14" customFormat="1" ht="12">
      <c r="A212" s="14"/>
      <c r="B212" s="252"/>
      <c r="C212" s="253"/>
      <c r="D212" s="243" t="s">
        <v>190</v>
      </c>
      <c r="E212" s="254" t="s">
        <v>1</v>
      </c>
      <c r="F212" s="255" t="s">
        <v>940</v>
      </c>
      <c r="G212" s="253"/>
      <c r="H212" s="256">
        <v>17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190</v>
      </c>
      <c r="AU212" s="262" t="s">
        <v>84</v>
      </c>
      <c r="AV212" s="14" t="s">
        <v>84</v>
      </c>
      <c r="AW212" s="14" t="s">
        <v>32</v>
      </c>
      <c r="AX212" s="14" t="s">
        <v>76</v>
      </c>
      <c r="AY212" s="262" t="s">
        <v>181</v>
      </c>
    </row>
    <row r="213" spans="1:51" s="14" customFormat="1" ht="12">
      <c r="A213" s="14"/>
      <c r="B213" s="252"/>
      <c r="C213" s="253"/>
      <c r="D213" s="243" t="s">
        <v>190</v>
      </c>
      <c r="E213" s="254" t="s">
        <v>1</v>
      </c>
      <c r="F213" s="255" t="s">
        <v>941</v>
      </c>
      <c r="G213" s="253"/>
      <c r="H213" s="256">
        <v>20.4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190</v>
      </c>
      <c r="AU213" s="262" t="s">
        <v>84</v>
      </c>
      <c r="AV213" s="14" t="s">
        <v>84</v>
      </c>
      <c r="AW213" s="14" t="s">
        <v>32</v>
      </c>
      <c r="AX213" s="14" t="s">
        <v>76</v>
      </c>
      <c r="AY213" s="262" t="s">
        <v>181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942</v>
      </c>
      <c r="G214" s="253"/>
      <c r="H214" s="256">
        <v>13.662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76</v>
      </c>
      <c r="AY214" s="262" t="s">
        <v>181</v>
      </c>
    </row>
    <row r="215" spans="1:51" s="14" customFormat="1" ht="12">
      <c r="A215" s="14"/>
      <c r="B215" s="252"/>
      <c r="C215" s="253"/>
      <c r="D215" s="243" t="s">
        <v>190</v>
      </c>
      <c r="E215" s="254" t="s">
        <v>1</v>
      </c>
      <c r="F215" s="255" t="s">
        <v>298</v>
      </c>
      <c r="G215" s="253"/>
      <c r="H215" s="256">
        <v>27.2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190</v>
      </c>
      <c r="AU215" s="262" t="s">
        <v>84</v>
      </c>
      <c r="AV215" s="14" t="s">
        <v>84</v>
      </c>
      <c r="AW215" s="14" t="s">
        <v>32</v>
      </c>
      <c r="AX215" s="14" t="s">
        <v>76</v>
      </c>
      <c r="AY215" s="262" t="s">
        <v>181</v>
      </c>
    </row>
    <row r="216" spans="1:51" s="15" customFormat="1" ht="12">
      <c r="A216" s="15"/>
      <c r="B216" s="263"/>
      <c r="C216" s="264"/>
      <c r="D216" s="243" t="s">
        <v>190</v>
      </c>
      <c r="E216" s="265" t="s">
        <v>114</v>
      </c>
      <c r="F216" s="266" t="s">
        <v>142</v>
      </c>
      <c r="G216" s="264"/>
      <c r="H216" s="267">
        <v>465.062</v>
      </c>
      <c r="I216" s="268"/>
      <c r="J216" s="264"/>
      <c r="K216" s="264"/>
      <c r="L216" s="269"/>
      <c r="M216" s="270"/>
      <c r="N216" s="271"/>
      <c r="O216" s="271"/>
      <c r="P216" s="271"/>
      <c r="Q216" s="271"/>
      <c r="R216" s="271"/>
      <c r="S216" s="271"/>
      <c r="T216" s="27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3" t="s">
        <v>190</v>
      </c>
      <c r="AU216" s="273" t="s">
        <v>84</v>
      </c>
      <c r="AV216" s="15" t="s">
        <v>188</v>
      </c>
      <c r="AW216" s="15" t="s">
        <v>32</v>
      </c>
      <c r="AX216" s="15" t="s">
        <v>76</v>
      </c>
      <c r="AY216" s="273" t="s">
        <v>181</v>
      </c>
    </row>
    <row r="217" spans="1:51" s="14" customFormat="1" ht="12">
      <c r="A217" s="14"/>
      <c r="B217" s="252"/>
      <c r="C217" s="253"/>
      <c r="D217" s="243" t="s">
        <v>190</v>
      </c>
      <c r="E217" s="254" t="s">
        <v>1</v>
      </c>
      <c r="F217" s="255" t="s">
        <v>299</v>
      </c>
      <c r="G217" s="253"/>
      <c r="H217" s="256">
        <v>139.519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190</v>
      </c>
      <c r="AU217" s="262" t="s">
        <v>84</v>
      </c>
      <c r="AV217" s="14" t="s">
        <v>84</v>
      </c>
      <c r="AW217" s="14" t="s">
        <v>32</v>
      </c>
      <c r="AX217" s="14" t="s">
        <v>80</v>
      </c>
      <c r="AY217" s="262" t="s">
        <v>181</v>
      </c>
    </row>
    <row r="218" spans="1:65" s="2" customFormat="1" ht="24.15" customHeight="1">
      <c r="A218" s="39"/>
      <c r="B218" s="40"/>
      <c r="C218" s="228" t="s">
        <v>300</v>
      </c>
      <c r="D218" s="228" t="s">
        <v>183</v>
      </c>
      <c r="E218" s="229" t="s">
        <v>301</v>
      </c>
      <c r="F218" s="230" t="s">
        <v>302</v>
      </c>
      <c r="G218" s="231" t="s">
        <v>186</v>
      </c>
      <c r="H218" s="232">
        <v>139.519</v>
      </c>
      <c r="I218" s="233"/>
      <c r="J218" s="234">
        <f>ROUND(I218*H218,2)</f>
        <v>0</v>
      </c>
      <c r="K218" s="230" t="s">
        <v>187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188</v>
      </c>
      <c r="AT218" s="239" t="s">
        <v>183</v>
      </c>
      <c r="AU218" s="239" t="s">
        <v>84</v>
      </c>
      <c r="AY218" s="18" t="s">
        <v>181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80</v>
      </c>
      <c r="BK218" s="240">
        <f>ROUND(I218*H218,2)</f>
        <v>0</v>
      </c>
      <c r="BL218" s="18" t="s">
        <v>188</v>
      </c>
      <c r="BM218" s="239" t="s">
        <v>303</v>
      </c>
    </row>
    <row r="219" spans="1:51" s="14" customFormat="1" ht="12">
      <c r="A219" s="14"/>
      <c r="B219" s="252"/>
      <c r="C219" s="253"/>
      <c r="D219" s="243" t="s">
        <v>190</v>
      </c>
      <c r="E219" s="254" t="s">
        <v>1</v>
      </c>
      <c r="F219" s="255" t="s">
        <v>299</v>
      </c>
      <c r="G219" s="253"/>
      <c r="H219" s="256">
        <v>139.519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190</v>
      </c>
      <c r="AU219" s="262" t="s">
        <v>84</v>
      </c>
      <c r="AV219" s="14" t="s">
        <v>84</v>
      </c>
      <c r="AW219" s="14" t="s">
        <v>32</v>
      </c>
      <c r="AX219" s="14" t="s">
        <v>80</v>
      </c>
      <c r="AY219" s="262" t="s">
        <v>181</v>
      </c>
    </row>
    <row r="220" spans="1:65" s="2" customFormat="1" ht="37.8" customHeight="1">
      <c r="A220" s="39"/>
      <c r="B220" s="40"/>
      <c r="C220" s="228" t="s">
        <v>304</v>
      </c>
      <c r="D220" s="228" t="s">
        <v>183</v>
      </c>
      <c r="E220" s="229" t="s">
        <v>305</v>
      </c>
      <c r="F220" s="230" t="s">
        <v>306</v>
      </c>
      <c r="G220" s="231" t="s">
        <v>245</v>
      </c>
      <c r="H220" s="232">
        <v>45.072</v>
      </c>
      <c r="I220" s="233"/>
      <c r="J220" s="234">
        <f>ROUND(I220*H220,2)</f>
        <v>0</v>
      </c>
      <c r="K220" s="230" t="s">
        <v>187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188</v>
      </c>
      <c r="AT220" s="239" t="s">
        <v>183</v>
      </c>
      <c r="AU220" s="239" t="s">
        <v>84</v>
      </c>
      <c r="AY220" s="18" t="s">
        <v>181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80</v>
      </c>
      <c r="BK220" s="240">
        <f>ROUND(I220*H220,2)</f>
        <v>0</v>
      </c>
      <c r="BL220" s="18" t="s">
        <v>188</v>
      </c>
      <c r="BM220" s="239" t="s">
        <v>307</v>
      </c>
    </row>
    <row r="221" spans="1:51" s="13" customFormat="1" ht="12">
      <c r="A221" s="13"/>
      <c r="B221" s="241"/>
      <c r="C221" s="242"/>
      <c r="D221" s="243" t="s">
        <v>190</v>
      </c>
      <c r="E221" s="244" t="s">
        <v>1</v>
      </c>
      <c r="F221" s="245" t="s">
        <v>199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190</v>
      </c>
      <c r="AU221" s="251" t="s">
        <v>84</v>
      </c>
      <c r="AV221" s="13" t="s">
        <v>80</v>
      </c>
      <c r="AW221" s="13" t="s">
        <v>32</v>
      </c>
      <c r="AX221" s="13" t="s">
        <v>76</v>
      </c>
      <c r="AY221" s="251" t="s">
        <v>181</v>
      </c>
    </row>
    <row r="222" spans="1:51" s="13" customFormat="1" ht="12">
      <c r="A222" s="13"/>
      <c r="B222" s="241"/>
      <c r="C222" s="242"/>
      <c r="D222" s="243" t="s">
        <v>190</v>
      </c>
      <c r="E222" s="244" t="s">
        <v>1</v>
      </c>
      <c r="F222" s="245" t="s">
        <v>308</v>
      </c>
      <c r="G222" s="242"/>
      <c r="H222" s="244" t="s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190</v>
      </c>
      <c r="AU222" s="251" t="s">
        <v>84</v>
      </c>
      <c r="AV222" s="13" t="s">
        <v>80</v>
      </c>
      <c r="AW222" s="13" t="s">
        <v>32</v>
      </c>
      <c r="AX222" s="13" t="s">
        <v>76</v>
      </c>
      <c r="AY222" s="251" t="s">
        <v>181</v>
      </c>
    </row>
    <row r="223" spans="1:51" s="13" customFormat="1" ht="12">
      <c r="A223" s="13"/>
      <c r="B223" s="241"/>
      <c r="C223" s="242"/>
      <c r="D223" s="243" t="s">
        <v>190</v>
      </c>
      <c r="E223" s="244" t="s">
        <v>1</v>
      </c>
      <c r="F223" s="245" t="s">
        <v>309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190</v>
      </c>
      <c r="AU223" s="251" t="s">
        <v>84</v>
      </c>
      <c r="AV223" s="13" t="s">
        <v>80</v>
      </c>
      <c r="AW223" s="13" t="s">
        <v>32</v>
      </c>
      <c r="AX223" s="13" t="s">
        <v>76</v>
      </c>
      <c r="AY223" s="251" t="s">
        <v>181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</v>
      </c>
      <c r="F224" s="255" t="s">
        <v>943</v>
      </c>
      <c r="G224" s="253"/>
      <c r="H224" s="256">
        <v>8.91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76</v>
      </c>
      <c r="AY224" s="262" t="s">
        <v>181</v>
      </c>
    </row>
    <row r="225" spans="1:51" s="14" customFormat="1" ht="12">
      <c r="A225" s="14"/>
      <c r="B225" s="252"/>
      <c r="C225" s="253"/>
      <c r="D225" s="243" t="s">
        <v>190</v>
      </c>
      <c r="E225" s="254" t="s">
        <v>1</v>
      </c>
      <c r="F225" s="255" t="s">
        <v>944</v>
      </c>
      <c r="G225" s="253"/>
      <c r="H225" s="256">
        <v>0.486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190</v>
      </c>
      <c r="AU225" s="262" t="s">
        <v>84</v>
      </c>
      <c r="AV225" s="14" t="s">
        <v>84</v>
      </c>
      <c r="AW225" s="14" t="s">
        <v>32</v>
      </c>
      <c r="AX225" s="14" t="s">
        <v>76</v>
      </c>
      <c r="AY225" s="262" t="s">
        <v>181</v>
      </c>
    </row>
    <row r="226" spans="1:51" s="14" customFormat="1" ht="12">
      <c r="A226" s="14"/>
      <c r="B226" s="252"/>
      <c r="C226" s="253"/>
      <c r="D226" s="243" t="s">
        <v>190</v>
      </c>
      <c r="E226" s="254" t="s">
        <v>1</v>
      </c>
      <c r="F226" s="255" t="s">
        <v>945</v>
      </c>
      <c r="G226" s="253"/>
      <c r="H226" s="256">
        <v>0.405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190</v>
      </c>
      <c r="AU226" s="262" t="s">
        <v>84</v>
      </c>
      <c r="AV226" s="14" t="s">
        <v>84</v>
      </c>
      <c r="AW226" s="14" t="s">
        <v>32</v>
      </c>
      <c r="AX226" s="14" t="s">
        <v>76</v>
      </c>
      <c r="AY226" s="262" t="s">
        <v>181</v>
      </c>
    </row>
    <row r="227" spans="1:51" s="16" customFormat="1" ht="12">
      <c r="A227" s="16"/>
      <c r="B227" s="274"/>
      <c r="C227" s="275"/>
      <c r="D227" s="243" t="s">
        <v>190</v>
      </c>
      <c r="E227" s="276" t="s">
        <v>136</v>
      </c>
      <c r="F227" s="277" t="s">
        <v>133</v>
      </c>
      <c r="G227" s="275"/>
      <c r="H227" s="278">
        <v>9.801</v>
      </c>
      <c r="I227" s="279"/>
      <c r="J227" s="275"/>
      <c r="K227" s="275"/>
      <c r="L227" s="280"/>
      <c r="M227" s="281"/>
      <c r="N227" s="282"/>
      <c r="O227" s="282"/>
      <c r="P227" s="282"/>
      <c r="Q227" s="282"/>
      <c r="R227" s="282"/>
      <c r="S227" s="282"/>
      <c r="T227" s="283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84" t="s">
        <v>190</v>
      </c>
      <c r="AU227" s="284" t="s">
        <v>84</v>
      </c>
      <c r="AV227" s="16" t="s">
        <v>100</v>
      </c>
      <c r="AW227" s="16" t="s">
        <v>32</v>
      </c>
      <c r="AX227" s="16" t="s">
        <v>76</v>
      </c>
      <c r="AY227" s="284" t="s">
        <v>181</v>
      </c>
    </row>
    <row r="228" spans="1:51" s="13" customFormat="1" ht="12">
      <c r="A228" s="13"/>
      <c r="B228" s="241"/>
      <c r="C228" s="242"/>
      <c r="D228" s="243" t="s">
        <v>190</v>
      </c>
      <c r="E228" s="244" t="s">
        <v>1</v>
      </c>
      <c r="F228" s="245" t="s">
        <v>312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190</v>
      </c>
      <c r="AU228" s="251" t="s">
        <v>84</v>
      </c>
      <c r="AV228" s="13" t="s">
        <v>80</v>
      </c>
      <c r="AW228" s="13" t="s">
        <v>32</v>
      </c>
      <c r="AX228" s="13" t="s">
        <v>76</v>
      </c>
      <c r="AY228" s="251" t="s">
        <v>181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</v>
      </c>
      <c r="F229" s="255" t="s">
        <v>946</v>
      </c>
      <c r="G229" s="253"/>
      <c r="H229" s="256">
        <v>35.64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76</v>
      </c>
      <c r="AY229" s="262" t="s">
        <v>181</v>
      </c>
    </row>
    <row r="230" spans="1:51" s="14" customFormat="1" ht="12">
      <c r="A230" s="14"/>
      <c r="B230" s="252"/>
      <c r="C230" s="253"/>
      <c r="D230" s="243" t="s">
        <v>190</v>
      </c>
      <c r="E230" s="254" t="s">
        <v>1</v>
      </c>
      <c r="F230" s="255" t="s">
        <v>947</v>
      </c>
      <c r="G230" s="253"/>
      <c r="H230" s="256">
        <v>1.944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190</v>
      </c>
      <c r="AU230" s="262" t="s">
        <v>84</v>
      </c>
      <c r="AV230" s="14" t="s">
        <v>84</v>
      </c>
      <c r="AW230" s="14" t="s">
        <v>32</v>
      </c>
      <c r="AX230" s="14" t="s">
        <v>76</v>
      </c>
      <c r="AY230" s="262" t="s">
        <v>181</v>
      </c>
    </row>
    <row r="231" spans="1:51" s="14" customFormat="1" ht="12">
      <c r="A231" s="14"/>
      <c r="B231" s="252"/>
      <c r="C231" s="253"/>
      <c r="D231" s="243" t="s">
        <v>190</v>
      </c>
      <c r="E231" s="254" t="s">
        <v>1</v>
      </c>
      <c r="F231" s="255" t="s">
        <v>948</v>
      </c>
      <c r="G231" s="253"/>
      <c r="H231" s="256">
        <v>1.62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190</v>
      </c>
      <c r="AU231" s="262" t="s">
        <v>84</v>
      </c>
      <c r="AV231" s="14" t="s">
        <v>84</v>
      </c>
      <c r="AW231" s="14" t="s">
        <v>32</v>
      </c>
      <c r="AX231" s="14" t="s">
        <v>76</v>
      </c>
      <c r="AY231" s="262" t="s">
        <v>181</v>
      </c>
    </row>
    <row r="232" spans="1:51" s="16" customFormat="1" ht="12">
      <c r="A232" s="16"/>
      <c r="B232" s="274"/>
      <c r="C232" s="275"/>
      <c r="D232" s="243" t="s">
        <v>190</v>
      </c>
      <c r="E232" s="276" t="s">
        <v>138</v>
      </c>
      <c r="F232" s="277" t="s">
        <v>133</v>
      </c>
      <c r="G232" s="275"/>
      <c r="H232" s="278">
        <v>39.204</v>
      </c>
      <c r="I232" s="279"/>
      <c r="J232" s="275"/>
      <c r="K232" s="275"/>
      <c r="L232" s="280"/>
      <c r="M232" s="281"/>
      <c r="N232" s="282"/>
      <c r="O232" s="282"/>
      <c r="P232" s="282"/>
      <c r="Q232" s="282"/>
      <c r="R232" s="282"/>
      <c r="S232" s="282"/>
      <c r="T232" s="283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84" t="s">
        <v>190</v>
      </c>
      <c r="AU232" s="284" t="s">
        <v>84</v>
      </c>
      <c r="AV232" s="16" t="s">
        <v>100</v>
      </c>
      <c r="AW232" s="16" t="s">
        <v>32</v>
      </c>
      <c r="AX232" s="16" t="s">
        <v>76</v>
      </c>
      <c r="AY232" s="284" t="s">
        <v>181</v>
      </c>
    </row>
    <row r="233" spans="1:51" s="13" customFormat="1" ht="12">
      <c r="A233" s="13"/>
      <c r="B233" s="241"/>
      <c r="C233" s="242"/>
      <c r="D233" s="243" t="s">
        <v>190</v>
      </c>
      <c r="E233" s="244" t="s">
        <v>1</v>
      </c>
      <c r="F233" s="245" t="s">
        <v>315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190</v>
      </c>
      <c r="AU233" s="251" t="s">
        <v>84</v>
      </c>
      <c r="AV233" s="13" t="s">
        <v>80</v>
      </c>
      <c r="AW233" s="13" t="s">
        <v>32</v>
      </c>
      <c r="AX233" s="13" t="s">
        <v>76</v>
      </c>
      <c r="AY233" s="251" t="s">
        <v>181</v>
      </c>
    </row>
    <row r="234" spans="1:51" s="14" customFormat="1" ht="12">
      <c r="A234" s="14"/>
      <c r="B234" s="252"/>
      <c r="C234" s="253"/>
      <c r="D234" s="243" t="s">
        <v>190</v>
      </c>
      <c r="E234" s="254" t="s">
        <v>1</v>
      </c>
      <c r="F234" s="255" t="s">
        <v>949</v>
      </c>
      <c r="G234" s="253"/>
      <c r="H234" s="256">
        <v>0.324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190</v>
      </c>
      <c r="AU234" s="262" t="s">
        <v>84</v>
      </c>
      <c r="AV234" s="14" t="s">
        <v>84</v>
      </c>
      <c r="AW234" s="14" t="s">
        <v>32</v>
      </c>
      <c r="AX234" s="14" t="s">
        <v>76</v>
      </c>
      <c r="AY234" s="262" t="s">
        <v>181</v>
      </c>
    </row>
    <row r="235" spans="1:51" s="16" customFormat="1" ht="12">
      <c r="A235" s="16"/>
      <c r="B235" s="274"/>
      <c r="C235" s="275"/>
      <c r="D235" s="243" t="s">
        <v>190</v>
      </c>
      <c r="E235" s="276" t="s">
        <v>132</v>
      </c>
      <c r="F235" s="277" t="s">
        <v>133</v>
      </c>
      <c r="G235" s="275"/>
      <c r="H235" s="278">
        <v>0.324</v>
      </c>
      <c r="I235" s="279"/>
      <c r="J235" s="275"/>
      <c r="K235" s="275"/>
      <c r="L235" s="280"/>
      <c r="M235" s="281"/>
      <c r="N235" s="282"/>
      <c r="O235" s="282"/>
      <c r="P235" s="282"/>
      <c r="Q235" s="282"/>
      <c r="R235" s="282"/>
      <c r="S235" s="282"/>
      <c r="T235" s="283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84" t="s">
        <v>190</v>
      </c>
      <c r="AU235" s="284" t="s">
        <v>84</v>
      </c>
      <c r="AV235" s="16" t="s">
        <v>100</v>
      </c>
      <c r="AW235" s="16" t="s">
        <v>32</v>
      </c>
      <c r="AX235" s="16" t="s">
        <v>76</v>
      </c>
      <c r="AY235" s="284" t="s">
        <v>181</v>
      </c>
    </row>
    <row r="236" spans="1:51" s="14" customFormat="1" ht="12">
      <c r="A236" s="14"/>
      <c r="B236" s="252"/>
      <c r="C236" s="253"/>
      <c r="D236" s="243" t="s">
        <v>190</v>
      </c>
      <c r="E236" s="254" t="s">
        <v>1</v>
      </c>
      <c r="F236" s="255" t="s">
        <v>950</v>
      </c>
      <c r="G236" s="253"/>
      <c r="H236" s="256">
        <v>0.25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190</v>
      </c>
      <c r="AU236" s="262" t="s">
        <v>84</v>
      </c>
      <c r="AV236" s="14" t="s">
        <v>84</v>
      </c>
      <c r="AW236" s="14" t="s">
        <v>32</v>
      </c>
      <c r="AX236" s="14" t="s">
        <v>76</v>
      </c>
      <c r="AY236" s="262" t="s">
        <v>181</v>
      </c>
    </row>
    <row r="237" spans="1:51" s="15" customFormat="1" ht="12">
      <c r="A237" s="15"/>
      <c r="B237" s="263"/>
      <c r="C237" s="264"/>
      <c r="D237" s="243" t="s">
        <v>190</v>
      </c>
      <c r="E237" s="265" t="s">
        <v>141</v>
      </c>
      <c r="F237" s="266" t="s">
        <v>142</v>
      </c>
      <c r="G237" s="264"/>
      <c r="H237" s="267">
        <v>49.579</v>
      </c>
      <c r="I237" s="268"/>
      <c r="J237" s="264"/>
      <c r="K237" s="264"/>
      <c r="L237" s="269"/>
      <c r="M237" s="270"/>
      <c r="N237" s="271"/>
      <c r="O237" s="271"/>
      <c r="P237" s="271"/>
      <c r="Q237" s="271"/>
      <c r="R237" s="271"/>
      <c r="S237" s="271"/>
      <c r="T237" s="272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3" t="s">
        <v>190</v>
      </c>
      <c r="AU237" s="273" t="s">
        <v>84</v>
      </c>
      <c r="AV237" s="15" t="s">
        <v>188</v>
      </c>
      <c r="AW237" s="15" t="s">
        <v>32</v>
      </c>
      <c r="AX237" s="15" t="s">
        <v>76</v>
      </c>
      <c r="AY237" s="273" t="s">
        <v>181</v>
      </c>
    </row>
    <row r="238" spans="1:51" s="14" customFormat="1" ht="12">
      <c r="A238" s="14"/>
      <c r="B238" s="252"/>
      <c r="C238" s="253"/>
      <c r="D238" s="243" t="s">
        <v>190</v>
      </c>
      <c r="E238" s="254" t="s">
        <v>146</v>
      </c>
      <c r="F238" s="255" t="s">
        <v>951</v>
      </c>
      <c r="G238" s="253"/>
      <c r="H238" s="256">
        <v>2.922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190</v>
      </c>
      <c r="AU238" s="262" t="s">
        <v>84</v>
      </c>
      <c r="AV238" s="14" t="s">
        <v>84</v>
      </c>
      <c r="AW238" s="14" t="s">
        <v>32</v>
      </c>
      <c r="AX238" s="14" t="s">
        <v>76</v>
      </c>
      <c r="AY238" s="262" t="s">
        <v>181</v>
      </c>
    </row>
    <row r="239" spans="1:51" s="14" customFormat="1" ht="12">
      <c r="A239" s="14"/>
      <c r="B239" s="252"/>
      <c r="C239" s="253"/>
      <c r="D239" s="243" t="s">
        <v>190</v>
      </c>
      <c r="E239" s="254" t="s">
        <v>126</v>
      </c>
      <c r="F239" s="255" t="s">
        <v>952</v>
      </c>
      <c r="G239" s="253"/>
      <c r="H239" s="256">
        <v>100.661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190</v>
      </c>
      <c r="AU239" s="262" t="s">
        <v>84</v>
      </c>
      <c r="AV239" s="14" t="s">
        <v>84</v>
      </c>
      <c r="AW239" s="14" t="s">
        <v>32</v>
      </c>
      <c r="AX239" s="14" t="s">
        <v>76</v>
      </c>
      <c r="AY239" s="262" t="s">
        <v>181</v>
      </c>
    </row>
    <row r="240" spans="1:51" s="14" customFormat="1" ht="12">
      <c r="A240" s="14"/>
      <c r="B240" s="252"/>
      <c r="C240" s="253"/>
      <c r="D240" s="243" t="s">
        <v>190</v>
      </c>
      <c r="E240" s="254" t="s">
        <v>144</v>
      </c>
      <c r="F240" s="255" t="s">
        <v>953</v>
      </c>
      <c r="G240" s="253"/>
      <c r="H240" s="256">
        <v>150.24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190</v>
      </c>
      <c r="AU240" s="262" t="s">
        <v>84</v>
      </c>
      <c r="AV240" s="14" t="s">
        <v>84</v>
      </c>
      <c r="AW240" s="14" t="s">
        <v>32</v>
      </c>
      <c r="AX240" s="14" t="s">
        <v>76</v>
      </c>
      <c r="AY240" s="262" t="s">
        <v>181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320</v>
      </c>
      <c r="G241" s="253"/>
      <c r="H241" s="256">
        <v>45.072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80</v>
      </c>
      <c r="AY241" s="262" t="s">
        <v>181</v>
      </c>
    </row>
    <row r="242" spans="1:65" s="2" customFormat="1" ht="37.8" customHeight="1">
      <c r="A242" s="39"/>
      <c r="B242" s="40"/>
      <c r="C242" s="228" t="s">
        <v>321</v>
      </c>
      <c r="D242" s="228" t="s">
        <v>183</v>
      </c>
      <c r="E242" s="229" t="s">
        <v>322</v>
      </c>
      <c r="F242" s="230" t="s">
        <v>323</v>
      </c>
      <c r="G242" s="231" t="s">
        <v>245</v>
      </c>
      <c r="H242" s="232">
        <v>180.288</v>
      </c>
      <c r="I242" s="233"/>
      <c r="J242" s="234">
        <f>ROUND(I242*H242,2)</f>
        <v>0</v>
      </c>
      <c r="K242" s="230" t="s">
        <v>187</v>
      </c>
      <c r="L242" s="45"/>
      <c r="M242" s="235" t="s">
        <v>1</v>
      </c>
      <c r="N242" s="236" t="s">
        <v>41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188</v>
      </c>
      <c r="AT242" s="239" t="s">
        <v>183</v>
      </c>
      <c r="AU242" s="239" t="s">
        <v>84</v>
      </c>
      <c r="AY242" s="18" t="s">
        <v>181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80</v>
      </c>
      <c r="BK242" s="240">
        <f>ROUND(I242*H242,2)</f>
        <v>0</v>
      </c>
      <c r="BL242" s="18" t="s">
        <v>188</v>
      </c>
      <c r="BM242" s="239" t="s">
        <v>954</v>
      </c>
    </row>
    <row r="243" spans="1:51" s="14" customFormat="1" ht="12">
      <c r="A243" s="14"/>
      <c r="B243" s="252"/>
      <c r="C243" s="253"/>
      <c r="D243" s="243" t="s">
        <v>190</v>
      </c>
      <c r="E243" s="254" t="s">
        <v>1</v>
      </c>
      <c r="F243" s="255" t="s">
        <v>325</v>
      </c>
      <c r="G243" s="253"/>
      <c r="H243" s="256">
        <v>180.288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190</v>
      </c>
      <c r="AU243" s="262" t="s">
        <v>84</v>
      </c>
      <c r="AV243" s="14" t="s">
        <v>84</v>
      </c>
      <c r="AW243" s="14" t="s">
        <v>32</v>
      </c>
      <c r="AX243" s="14" t="s">
        <v>80</v>
      </c>
      <c r="AY243" s="262" t="s">
        <v>181</v>
      </c>
    </row>
    <row r="244" spans="1:65" s="2" customFormat="1" ht="37.8" customHeight="1">
      <c r="A244" s="39"/>
      <c r="B244" s="40"/>
      <c r="C244" s="228" t="s">
        <v>326</v>
      </c>
      <c r="D244" s="228" t="s">
        <v>183</v>
      </c>
      <c r="E244" s="229" t="s">
        <v>327</v>
      </c>
      <c r="F244" s="230" t="s">
        <v>328</v>
      </c>
      <c r="G244" s="231" t="s">
        <v>245</v>
      </c>
      <c r="H244" s="232">
        <v>105.168</v>
      </c>
      <c r="I244" s="233"/>
      <c r="J244" s="234">
        <f>ROUND(I244*H244,2)</f>
        <v>0</v>
      </c>
      <c r="K244" s="230" t="s">
        <v>187</v>
      </c>
      <c r="L244" s="45"/>
      <c r="M244" s="235" t="s">
        <v>1</v>
      </c>
      <c r="N244" s="236" t="s">
        <v>41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188</v>
      </c>
      <c r="AT244" s="239" t="s">
        <v>183</v>
      </c>
      <c r="AU244" s="239" t="s">
        <v>84</v>
      </c>
      <c r="AY244" s="18" t="s">
        <v>181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80</v>
      </c>
      <c r="BK244" s="240">
        <f>ROUND(I244*H244,2)</f>
        <v>0</v>
      </c>
      <c r="BL244" s="18" t="s">
        <v>188</v>
      </c>
      <c r="BM244" s="239" t="s">
        <v>329</v>
      </c>
    </row>
    <row r="245" spans="1:51" s="14" customFormat="1" ht="12">
      <c r="A245" s="14"/>
      <c r="B245" s="252"/>
      <c r="C245" s="253"/>
      <c r="D245" s="243" t="s">
        <v>190</v>
      </c>
      <c r="E245" s="254" t="s">
        <v>1</v>
      </c>
      <c r="F245" s="255" t="s">
        <v>330</v>
      </c>
      <c r="G245" s="253"/>
      <c r="H245" s="256">
        <v>105.168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190</v>
      </c>
      <c r="AU245" s="262" t="s">
        <v>84</v>
      </c>
      <c r="AV245" s="14" t="s">
        <v>84</v>
      </c>
      <c r="AW245" s="14" t="s">
        <v>32</v>
      </c>
      <c r="AX245" s="14" t="s">
        <v>80</v>
      </c>
      <c r="AY245" s="262" t="s">
        <v>181</v>
      </c>
    </row>
    <row r="246" spans="1:65" s="2" customFormat="1" ht="37.8" customHeight="1">
      <c r="A246" s="39"/>
      <c r="B246" s="40"/>
      <c r="C246" s="228" t="s">
        <v>331</v>
      </c>
      <c r="D246" s="228" t="s">
        <v>183</v>
      </c>
      <c r="E246" s="229" t="s">
        <v>332</v>
      </c>
      <c r="F246" s="230" t="s">
        <v>333</v>
      </c>
      <c r="G246" s="231" t="s">
        <v>245</v>
      </c>
      <c r="H246" s="232">
        <v>420.672</v>
      </c>
      <c r="I246" s="233"/>
      <c r="J246" s="234">
        <f>ROUND(I246*H246,2)</f>
        <v>0</v>
      </c>
      <c r="K246" s="230" t="s">
        <v>187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188</v>
      </c>
      <c r="AT246" s="239" t="s">
        <v>183</v>
      </c>
      <c r="AU246" s="239" t="s">
        <v>84</v>
      </c>
      <c r="AY246" s="18" t="s">
        <v>181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80</v>
      </c>
      <c r="BK246" s="240">
        <f>ROUND(I246*H246,2)</f>
        <v>0</v>
      </c>
      <c r="BL246" s="18" t="s">
        <v>188</v>
      </c>
      <c r="BM246" s="239" t="s">
        <v>955</v>
      </c>
    </row>
    <row r="247" spans="1:51" s="14" customFormat="1" ht="12">
      <c r="A247" s="14"/>
      <c r="B247" s="252"/>
      <c r="C247" s="253"/>
      <c r="D247" s="243" t="s">
        <v>190</v>
      </c>
      <c r="E247" s="254" t="s">
        <v>1</v>
      </c>
      <c r="F247" s="255" t="s">
        <v>335</v>
      </c>
      <c r="G247" s="253"/>
      <c r="H247" s="256">
        <v>420.672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190</v>
      </c>
      <c r="AU247" s="262" t="s">
        <v>84</v>
      </c>
      <c r="AV247" s="14" t="s">
        <v>84</v>
      </c>
      <c r="AW247" s="14" t="s">
        <v>32</v>
      </c>
      <c r="AX247" s="14" t="s">
        <v>80</v>
      </c>
      <c r="AY247" s="262" t="s">
        <v>181</v>
      </c>
    </row>
    <row r="248" spans="1:65" s="2" customFormat="1" ht="24.15" customHeight="1">
      <c r="A248" s="39"/>
      <c r="B248" s="40"/>
      <c r="C248" s="228" t="s">
        <v>336</v>
      </c>
      <c r="D248" s="228" t="s">
        <v>183</v>
      </c>
      <c r="E248" s="229" t="s">
        <v>337</v>
      </c>
      <c r="F248" s="230" t="s">
        <v>338</v>
      </c>
      <c r="G248" s="231" t="s">
        <v>245</v>
      </c>
      <c r="H248" s="232">
        <v>45.072</v>
      </c>
      <c r="I248" s="233"/>
      <c r="J248" s="234">
        <f>ROUND(I248*H248,2)</f>
        <v>0</v>
      </c>
      <c r="K248" s="230" t="s">
        <v>187</v>
      </c>
      <c r="L248" s="45"/>
      <c r="M248" s="235" t="s">
        <v>1</v>
      </c>
      <c r="N248" s="236" t="s">
        <v>41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188</v>
      </c>
      <c r="AT248" s="239" t="s">
        <v>183</v>
      </c>
      <c r="AU248" s="239" t="s">
        <v>84</v>
      </c>
      <c r="AY248" s="18" t="s">
        <v>181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80</v>
      </c>
      <c r="BK248" s="240">
        <f>ROUND(I248*H248,2)</f>
        <v>0</v>
      </c>
      <c r="BL248" s="18" t="s">
        <v>188</v>
      </c>
      <c r="BM248" s="239" t="s">
        <v>339</v>
      </c>
    </row>
    <row r="249" spans="1:51" s="14" customFormat="1" ht="12">
      <c r="A249" s="14"/>
      <c r="B249" s="252"/>
      <c r="C249" s="253"/>
      <c r="D249" s="243" t="s">
        <v>190</v>
      </c>
      <c r="E249" s="254" t="s">
        <v>1</v>
      </c>
      <c r="F249" s="255" t="s">
        <v>340</v>
      </c>
      <c r="G249" s="253"/>
      <c r="H249" s="256">
        <v>45.072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190</v>
      </c>
      <c r="AU249" s="262" t="s">
        <v>84</v>
      </c>
      <c r="AV249" s="14" t="s">
        <v>84</v>
      </c>
      <c r="AW249" s="14" t="s">
        <v>32</v>
      </c>
      <c r="AX249" s="14" t="s">
        <v>80</v>
      </c>
      <c r="AY249" s="262" t="s">
        <v>181</v>
      </c>
    </row>
    <row r="250" spans="1:65" s="2" customFormat="1" ht="24.15" customHeight="1">
      <c r="A250" s="39"/>
      <c r="B250" s="40"/>
      <c r="C250" s="228" t="s">
        <v>341</v>
      </c>
      <c r="D250" s="228" t="s">
        <v>183</v>
      </c>
      <c r="E250" s="229" t="s">
        <v>337</v>
      </c>
      <c r="F250" s="230" t="s">
        <v>338</v>
      </c>
      <c r="G250" s="231" t="s">
        <v>245</v>
      </c>
      <c r="H250" s="232">
        <v>105.168</v>
      </c>
      <c r="I250" s="233"/>
      <c r="J250" s="234">
        <f>ROUND(I250*H250,2)</f>
        <v>0</v>
      </c>
      <c r="K250" s="230" t="s">
        <v>187</v>
      </c>
      <c r="L250" s="45"/>
      <c r="M250" s="235" t="s">
        <v>1</v>
      </c>
      <c r="N250" s="236" t="s">
        <v>41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188</v>
      </c>
      <c r="AT250" s="239" t="s">
        <v>183</v>
      </c>
      <c r="AU250" s="239" t="s">
        <v>84</v>
      </c>
      <c r="AY250" s="18" t="s">
        <v>181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80</v>
      </c>
      <c r="BK250" s="240">
        <f>ROUND(I250*H250,2)</f>
        <v>0</v>
      </c>
      <c r="BL250" s="18" t="s">
        <v>188</v>
      </c>
      <c r="BM250" s="239" t="s">
        <v>342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</v>
      </c>
      <c r="F251" s="255" t="s">
        <v>343</v>
      </c>
      <c r="G251" s="253"/>
      <c r="H251" s="256">
        <v>105.168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80</v>
      </c>
      <c r="AY251" s="262" t="s">
        <v>181</v>
      </c>
    </row>
    <row r="252" spans="1:65" s="2" customFormat="1" ht="16.5" customHeight="1">
      <c r="A252" s="39"/>
      <c r="B252" s="40"/>
      <c r="C252" s="228" t="s">
        <v>344</v>
      </c>
      <c r="D252" s="228" t="s">
        <v>183</v>
      </c>
      <c r="E252" s="229" t="s">
        <v>345</v>
      </c>
      <c r="F252" s="230" t="s">
        <v>346</v>
      </c>
      <c r="G252" s="231" t="s">
        <v>245</v>
      </c>
      <c r="H252" s="232">
        <v>150.24</v>
      </c>
      <c r="I252" s="233"/>
      <c r="J252" s="234">
        <f>ROUND(I252*H252,2)</f>
        <v>0</v>
      </c>
      <c r="K252" s="230" t="s">
        <v>187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188</v>
      </c>
      <c r="AT252" s="239" t="s">
        <v>183</v>
      </c>
      <c r="AU252" s="239" t="s">
        <v>84</v>
      </c>
      <c r="AY252" s="18" t="s">
        <v>181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80</v>
      </c>
      <c r="BK252" s="240">
        <f>ROUND(I252*H252,2)</f>
        <v>0</v>
      </c>
      <c r="BL252" s="18" t="s">
        <v>188</v>
      </c>
      <c r="BM252" s="239" t="s">
        <v>347</v>
      </c>
    </row>
    <row r="253" spans="1:51" s="14" customFormat="1" ht="12">
      <c r="A253" s="14"/>
      <c r="B253" s="252"/>
      <c r="C253" s="253"/>
      <c r="D253" s="243" t="s">
        <v>190</v>
      </c>
      <c r="E253" s="254" t="s">
        <v>1</v>
      </c>
      <c r="F253" s="255" t="s">
        <v>348</v>
      </c>
      <c r="G253" s="253"/>
      <c r="H253" s="256">
        <v>150.24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190</v>
      </c>
      <c r="AU253" s="262" t="s">
        <v>84</v>
      </c>
      <c r="AV253" s="14" t="s">
        <v>84</v>
      </c>
      <c r="AW253" s="14" t="s">
        <v>32</v>
      </c>
      <c r="AX253" s="14" t="s">
        <v>80</v>
      </c>
      <c r="AY253" s="262" t="s">
        <v>181</v>
      </c>
    </row>
    <row r="254" spans="1:65" s="2" customFormat="1" ht="33" customHeight="1">
      <c r="A254" s="39"/>
      <c r="B254" s="40"/>
      <c r="C254" s="228" t="s">
        <v>349</v>
      </c>
      <c r="D254" s="228" t="s">
        <v>183</v>
      </c>
      <c r="E254" s="229" t="s">
        <v>350</v>
      </c>
      <c r="F254" s="230" t="s">
        <v>351</v>
      </c>
      <c r="G254" s="231" t="s">
        <v>352</v>
      </c>
      <c r="H254" s="232">
        <v>270.432</v>
      </c>
      <c r="I254" s="233"/>
      <c r="J254" s="234">
        <f>ROUND(I254*H254,2)</f>
        <v>0</v>
      </c>
      <c r="K254" s="230" t="s">
        <v>187</v>
      </c>
      <c r="L254" s="45"/>
      <c r="M254" s="235" t="s">
        <v>1</v>
      </c>
      <c r="N254" s="236" t="s">
        <v>41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188</v>
      </c>
      <c r="AT254" s="239" t="s">
        <v>183</v>
      </c>
      <c r="AU254" s="239" t="s">
        <v>84</v>
      </c>
      <c r="AY254" s="18" t="s">
        <v>181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80</v>
      </c>
      <c r="BK254" s="240">
        <f>ROUND(I254*H254,2)</f>
        <v>0</v>
      </c>
      <c r="BL254" s="18" t="s">
        <v>188</v>
      </c>
      <c r="BM254" s="239" t="s">
        <v>353</v>
      </c>
    </row>
    <row r="255" spans="1:51" s="14" customFormat="1" ht="12">
      <c r="A255" s="14"/>
      <c r="B255" s="252"/>
      <c r="C255" s="253"/>
      <c r="D255" s="243" t="s">
        <v>190</v>
      </c>
      <c r="E255" s="254" t="s">
        <v>1</v>
      </c>
      <c r="F255" s="255" t="s">
        <v>354</v>
      </c>
      <c r="G255" s="253"/>
      <c r="H255" s="256">
        <v>270.432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190</v>
      </c>
      <c r="AU255" s="262" t="s">
        <v>84</v>
      </c>
      <c r="AV255" s="14" t="s">
        <v>84</v>
      </c>
      <c r="AW255" s="14" t="s">
        <v>32</v>
      </c>
      <c r="AX255" s="14" t="s">
        <v>80</v>
      </c>
      <c r="AY255" s="262" t="s">
        <v>181</v>
      </c>
    </row>
    <row r="256" spans="1:65" s="2" customFormat="1" ht="24.15" customHeight="1">
      <c r="A256" s="39"/>
      <c r="B256" s="40"/>
      <c r="C256" s="228" t="s">
        <v>355</v>
      </c>
      <c r="D256" s="228" t="s">
        <v>183</v>
      </c>
      <c r="E256" s="229" t="s">
        <v>356</v>
      </c>
      <c r="F256" s="230" t="s">
        <v>357</v>
      </c>
      <c r="G256" s="231" t="s">
        <v>245</v>
      </c>
      <c r="H256" s="232">
        <v>103.583</v>
      </c>
      <c r="I256" s="233"/>
      <c r="J256" s="234">
        <f>ROUND(I256*H256,2)</f>
        <v>0</v>
      </c>
      <c r="K256" s="230" t="s">
        <v>187</v>
      </c>
      <c r="L256" s="45"/>
      <c r="M256" s="235" t="s">
        <v>1</v>
      </c>
      <c r="N256" s="236" t="s">
        <v>41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188</v>
      </c>
      <c r="AT256" s="239" t="s">
        <v>183</v>
      </c>
      <c r="AU256" s="239" t="s">
        <v>84</v>
      </c>
      <c r="AY256" s="18" t="s">
        <v>181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80</v>
      </c>
      <c r="BK256" s="240">
        <f>ROUND(I256*H256,2)</f>
        <v>0</v>
      </c>
      <c r="BL256" s="18" t="s">
        <v>188</v>
      </c>
      <c r="BM256" s="239" t="s">
        <v>358</v>
      </c>
    </row>
    <row r="257" spans="1:51" s="14" customFormat="1" ht="12">
      <c r="A257" s="14"/>
      <c r="B257" s="252"/>
      <c r="C257" s="253"/>
      <c r="D257" s="243" t="s">
        <v>190</v>
      </c>
      <c r="E257" s="254" t="s">
        <v>1</v>
      </c>
      <c r="F257" s="255" t="s">
        <v>956</v>
      </c>
      <c r="G257" s="253"/>
      <c r="H257" s="256">
        <v>103.583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190</v>
      </c>
      <c r="AU257" s="262" t="s">
        <v>84</v>
      </c>
      <c r="AV257" s="14" t="s">
        <v>84</v>
      </c>
      <c r="AW257" s="14" t="s">
        <v>32</v>
      </c>
      <c r="AX257" s="14" t="s">
        <v>80</v>
      </c>
      <c r="AY257" s="262" t="s">
        <v>181</v>
      </c>
    </row>
    <row r="258" spans="1:65" s="2" customFormat="1" ht="24.15" customHeight="1">
      <c r="A258" s="39"/>
      <c r="B258" s="40"/>
      <c r="C258" s="228" t="s">
        <v>360</v>
      </c>
      <c r="D258" s="228" t="s">
        <v>183</v>
      </c>
      <c r="E258" s="229" t="s">
        <v>957</v>
      </c>
      <c r="F258" s="230" t="s">
        <v>958</v>
      </c>
      <c r="G258" s="231" t="s">
        <v>245</v>
      </c>
      <c r="H258" s="232">
        <v>0.25</v>
      </c>
      <c r="I258" s="233"/>
      <c r="J258" s="234">
        <f>ROUND(I258*H258,2)</f>
        <v>0</v>
      </c>
      <c r="K258" s="230" t="s">
        <v>187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188</v>
      </c>
      <c r="AT258" s="239" t="s">
        <v>183</v>
      </c>
      <c r="AU258" s="239" t="s">
        <v>84</v>
      </c>
      <c r="AY258" s="18" t="s">
        <v>181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80</v>
      </c>
      <c r="BK258" s="240">
        <f>ROUND(I258*H258,2)</f>
        <v>0</v>
      </c>
      <c r="BL258" s="18" t="s">
        <v>188</v>
      </c>
      <c r="BM258" s="239" t="s">
        <v>959</v>
      </c>
    </row>
    <row r="259" spans="1:51" s="13" customFormat="1" ht="12">
      <c r="A259" s="13"/>
      <c r="B259" s="241"/>
      <c r="C259" s="242"/>
      <c r="D259" s="243" t="s">
        <v>190</v>
      </c>
      <c r="E259" s="244" t="s">
        <v>1</v>
      </c>
      <c r="F259" s="245" t="s">
        <v>199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190</v>
      </c>
      <c r="AU259" s="251" t="s">
        <v>84</v>
      </c>
      <c r="AV259" s="13" t="s">
        <v>80</v>
      </c>
      <c r="AW259" s="13" t="s">
        <v>32</v>
      </c>
      <c r="AX259" s="13" t="s">
        <v>76</v>
      </c>
      <c r="AY259" s="251" t="s">
        <v>181</v>
      </c>
    </row>
    <row r="260" spans="1:51" s="13" customFormat="1" ht="12">
      <c r="A260" s="13"/>
      <c r="B260" s="241"/>
      <c r="C260" s="242"/>
      <c r="D260" s="243" t="s">
        <v>190</v>
      </c>
      <c r="E260" s="244" t="s">
        <v>1</v>
      </c>
      <c r="F260" s="245" t="s">
        <v>960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190</v>
      </c>
      <c r="AU260" s="251" t="s">
        <v>84</v>
      </c>
      <c r="AV260" s="13" t="s">
        <v>80</v>
      </c>
      <c r="AW260" s="13" t="s">
        <v>32</v>
      </c>
      <c r="AX260" s="13" t="s">
        <v>76</v>
      </c>
      <c r="AY260" s="251" t="s">
        <v>181</v>
      </c>
    </row>
    <row r="261" spans="1:51" s="14" customFormat="1" ht="12">
      <c r="A261" s="14"/>
      <c r="B261" s="252"/>
      <c r="C261" s="253"/>
      <c r="D261" s="243" t="s">
        <v>190</v>
      </c>
      <c r="E261" s="254" t="s">
        <v>1</v>
      </c>
      <c r="F261" s="255" t="s">
        <v>961</v>
      </c>
      <c r="G261" s="253"/>
      <c r="H261" s="256">
        <v>0.25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190</v>
      </c>
      <c r="AU261" s="262" t="s">
        <v>84</v>
      </c>
      <c r="AV261" s="14" t="s">
        <v>84</v>
      </c>
      <c r="AW261" s="14" t="s">
        <v>32</v>
      </c>
      <c r="AX261" s="14" t="s">
        <v>76</v>
      </c>
      <c r="AY261" s="262" t="s">
        <v>181</v>
      </c>
    </row>
    <row r="262" spans="1:51" s="15" customFormat="1" ht="12">
      <c r="A262" s="15"/>
      <c r="B262" s="263"/>
      <c r="C262" s="264"/>
      <c r="D262" s="243" t="s">
        <v>190</v>
      </c>
      <c r="E262" s="265" t="s">
        <v>887</v>
      </c>
      <c r="F262" s="266" t="s">
        <v>142</v>
      </c>
      <c r="G262" s="264"/>
      <c r="H262" s="267">
        <v>0.25</v>
      </c>
      <c r="I262" s="268"/>
      <c r="J262" s="264"/>
      <c r="K262" s="264"/>
      <c r="L262" s="269"/>
      <c r="M262" s="270"/>
      <c r="N262" s="271"/>
      <c r="O262" s="271"/>
      <c r="P262" s="271"/>
      <c r="Q262" s="271"/>
      <c r="R262" s="271"/>
      <c r="S262" s="271"/>
      <c r="T262" s="27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3" t="s">
        <v>190</v>
      </c>
      <c r="AU262" s="273" t="s">
        <v>84</v>
      </c>
      <c r="AV262" s="15" t="s">
        <v>188</v>
      </c>
      <c r="AW262" s="15" t="s">
        <v>32</v>
      </c>
      <c r="AX262" s="15" t="s">
        <v>80</v>
      </c>
      <c r="AY262" s="273" t="s">
        <v>181</v>
      </c>
    </row>
    <row r="263" spans="1:65" s="2" customFormat="1" ht="24.15" customHeight="1">
      <c r="A263" s="39"/>
      <c r="B263" s="40"/>
      <c r="C263" s="228" t="s">
        <v>368</v>
      </c>
      <c r="D263" s="228" t="s">
        <v>183</v>
      </c>
      <c r="E263" s="229" t="s">
        <v>361</v>
      </c>
      <c r="F263" s="230" t="s">
        <v>362</v>
      </c>
      <c r="G263" s="231" t="s">
        <v>245</v>
      </c>
      <c r="H263" s="232">
        <v>38.042</v>
      </c>
      <c r="I263" s="233"/>
      <c r="J263" s="234">
        <f>ROUND(I263*H263,2)</f>
        <v>0</v>
      </c>
      <c r="K263" s="230" t="s">
        <v>187</v>
      </c>
      <c r="L263" s="45"/>
      <c r="M263" s="235" t="s">
        <v>1</v>
      </c>
      <c r="N263" s="236" t="s">
        <v>41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188</v>
      </c>
      <c r="AT263" s="239" t="s">
        <v>183</v>
      </c>
      <c r="AU263" s="239" t="s">
        <v>84</v>
      </c>
      <c r="AY263" s="18" t="s">
        <v>181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80</v>
      </c>
      <c r="BK263" s="240">
        <f>ROUND(I263*H263,2)</f>
        <v>0</v>
      </c>
      <c r="BL263" s="18" t="s">
        <v>188</v>
      </c>
      <c r="BM263" s="239" t="s">
        <v>363</v>
      </c>
    </row>
    <row r="264" spans="1:51" s="13" customFormat="1" ht="12">
      <c r="A264" s="13"/>
      <c r="B264" s="241"/>
      <c r="C264" s="242"/>
      <c r="D264" s="243" t="s">
        <v>190</v>
      </c>
      <c r="E264" s="244" t="s">
        <v>1</v>
      </c>
      <c r="F264" s="245" t="s">
        <v>191</v>
      </c>
      <c r="G264" s="242"/>
      <c r="H264" s="244" t="s">
        <v>1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190</v>
      </c>
      <c r="AU264" s="251" t="s">
        <v>84</v>
      </c>
      <c r="AV264" s="13" t="s">
        <v>80</v>
      </c>
      <c r="AW264" s="13" t="s">
        <v>32</v>
      </c>
      <c r="AX264" s="13" t="s">
        <v>76</v>
      </c>
      <c r="AY264" s="251" t="s">
        <v>181</v>
      </c>
    </row>
    <row r="265" spans="1:51" s="14" customFormat="1" ht="12">
      <c r="A265" s="14"/>
      <c r="B265" s="252"/>
      <c r="C265" s="253"/>
      <c r="D265" s="243" t="s">
        <v>190</v>
      </c>
      <c r="E265" s="254" t="s">
        <v>1</v>
      </c>
      <c r="F265" s="255" t="s">
        <v>962</v>
      </c>
      <c r="G265" s="253"/>
      <c r="H265" s="256">
        <v>1.045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190</v>
      </c>
      <c r="AU265" s="262" t="s">
        <v>84</v>
      </c>
      <c r="AV265" s="14" t="s">
        <v>84</v>
      </c>
      <c r="AW265" s="14" t="s">
        <v>32</v>
      </c>
      <c r="AX265" s="14" t="s">
        <v>76</v>
      </c>
      <c r="AY265" s="262" t="s">
        <v>181</v>
      </c>
    </row>
    <row r="266" spans="1:51" s="14" customFormat="1" ht="12">
      <c r="A266" s="14"/>
      <c r="B266" s="252"/>
      <c r="C266" s="253"/>
      <c r="D266" s="243" t="s">
        <v>190</v>
      </c>
      <c r="E266" s="254" t="s">
        <v>1</v>
      </c>
      <c r="F266" s="255" t="s">
        <v>963</v>
      </c>
      <c r="G266" s="253"/>
      <c r="H266" s="256">
        <v>0.038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190</v>
      </c>
      <c r="AU266" s="262" t="s">
        <v>84</v>
      </c>
      <c r="AV266" s="14" t="s">
        <v>84</v>
      </c>
      <c r="AW266" s="14" t="s">
        <v>32</v>
      </c>
      <c r="AX266" s="14" t="s">
        <v>76</v>
      </c>
      <c r="AY266" s="262" t="s">
        <v>181</v>
      </c>
    </row>
    <row r="267" spans="1:51" s="14" customFormat="1" ht="12">
      <c r="A267" s="14"/>
      <c r="B267" s="252"/>
      <c r="C267" s="253"/>
      <c r="D267" s="243" t="s">
        <v>190</v>
      </c>
      <c r="E267" s="254" t="s">
        <v>1</v>
      </c>
      <c r="F267" s="255" t="s">
        <v>964</v>
      </c>
      <c r="G267" s="253"/>
      <c r="H267" s="256">
        <v>0.032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190</v>
      </c>
      <c r="AU267" s="262" t="s">
        <v>84</v>
      </c>
      <c r="AV267" s="14" t="s">
        <v>84</v>
      </c>
      <c r="AW267" s="14" t="s">
        <v>32</v>
      </c>
      <c r="AX267" s="14" t="s">
        <v>76</v>
      </c>
      <c r="AY267" s="262" t="s">
        <v>181</v>
      </c>
    </row>
    <row r="268" spans="1:51" s="14" customFormat="1" ht="12">
      <c r="A268" s="14"/>
      <c r="B268" s="252"/>
      <c r="C268" s="253"/>
      <c r="D268" s="243" t="s">
        <v>190</v>
      </c>
      <c r="E268" s="254" t="s">
        <v>1</v>
      </c>
      <c r="F268" s="255" t="s">
        <v>965</v>
      </c>
      <c r="G268" s="253"/>
      <c r="H268" s="256">
        <v>0.047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190</v>
      </c>
      <c r="AU268" s="262" t="s">
        <v>84</v>
      </c>
      <c r="AV268" s="14" t="s">
        <v>84</v>
      </c>
      <c r="AW268" s="14" t="s">
        <v>32</v>
      </c>
      <c r="AX268" s="14" t="s">
        <v>76</v>
      </c>
      <c r="AY268" s="262" t="s">
        <v>181</v>
      </c>
    </row>
    <row r="269" spans="1:51" s="16" customFormat="1" ht="12">
      <c r="A269" s="16"/>
      <c r="B269" s="274"/>
      <c r="C269" s="275"/>
      <c r="D269" s="243" t="s">
        <v>190</v>
      </c>
      <c r="E269" s="276" t="s">
        <v>1</v>
      </c>
      <c r="F269" s="277" t="s">
        <v>133</v>
      </c>
      <c r="G269" s="275"/>
      <c r="H269" s="278">
        <v>1.162</v>
      </c>
      <c r="I269" s="279"/>
      <c r="J269" s="275"/>
      <c r="K269" s="275"/>
      <c r="L269" s="280"/>
      <c r="M269" s="281"/>
      <c r="N269" s="282"/>
      <c r="O269" s="282"/>
      <c r="P269" s="282"/>
      <c r="Q269" s="282"/>
      <c r="R269" s="282"/>
      <c r="S269" s="282"/>
      <c r="T269" s="283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84" t="s">
        <v>190</v>
      </c>
      <c r="AU269" s="284" t="s">
        <v>84</v>
      </c>
      <c r="AV269" s="16" t="s">
        <v>100</v>
      </c>
      <c r="AW269" s="16" t="s">
        <v>32</v>
      </c>
      <c r="AX269" s="16" t="s">
        <v>76</v>
      </c>
      <c r="AY269" s="284" t="s">
        <v>181</v>
      </c>
    </row>
    <row r="270" spans="1:51" s="14" customFormat="1" ht="12">
      <c r="A270" s="14"/>
      <c r="B270" s="252"/>
      <c r="C270" s="253"/>
      <c r="D270" s="243" t="s">
        <v>190</v>
      </c>
      <c r="E270" s="254" t="s">
        <v>120</v>
      </c>
      <c r="F270" s="255" t="s">
        <v>966</v>
      </c>
      <c r="G270" s="253"/>
      <c r="H270" s="256">
        <v>38.042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190</v>
      </c>
      <c r="AU270" s="262" t="s">
        <v>84</v>
      </c>
      <c r="AV270" s="14" t="s">
        <v>84</v>
      </c>
      <c r="AW270" s="14" t="s">
        <v>32</v>
      </c>
      <c r="AX270" s="14" t="s">
        <v>76</v>
      </c>
      <c r="AY270" s="262" t="s">
        <v>181</v>
      </c>
    </row>
    <row r="271" spans="1:51" s="14" customFormat="1" ht="12">
      <c r="A271" s="14"/>
      <c r="B271" s="252"/>
      <c r="C271" s="253"/>
      <c r="D271" s="243" t="s">
        <v>190</v>
      </c>
      <c r="E271" s="254" t="s">
        <v>1</v>
      </c>
      <c r="F271" s="255" t="s">
        <v>120</v>
      </c>
      <c r="G271" s="253"/>
      <c r="H271" s="256">
        <v>38.042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2" t="s">
        <v>190</v>
      </c>
      <c r="AU271" s="262" t="s">
        <v>84</v>
      </c>
      <c r="AV271" s="14" t="s">
        <v>84</v>
      </c>
      <c r="AW271" s="14" t="s">
        <v>32</v>
      </c>
      <c r="AX271" s="14" t="s">
        <v>80</v>
      </c>
      <c r="AY271" s="262" t="s">
        <v>181</v>
      </c>
    </row>
    <row r="272" spans="1:65" s="2" customFormat="1" ht="16.5" customHeight="1">
      <c r="A272" s="39"/>
      <c r="B272" s="40"/>
      <c r="C272" s="285" t="s">
        <v>374</v>
      </c>
      <c r="D272" s="285" t="s">
        <v>369</v>
      </c>
      <c r="E272" s="286" t="s">
        <v>967</v>
      </c>
      <c r="F272" s="287" t="s">
        <v>968</v>
      </c>
      <c r="G272" s="288" t="s">
        <v>352</v>
      </c>
      <c r="H272" s="289">
        <v>0.45</v>
      </c>
      <c r="I272" s="290"/>
      <c r="J272" s="291">
        <f>ROUND(I272*H272,2)</f>
        <v>0</v>
      </c>
      <c r="K272" s="287" t="s">
        <v>1</v>
      </c>
      <c r="L272" s="292"/>
      <c r="M272" s="293" t="s">
        <v>1</v>
      </c>
      <c r="N272" s="294" t="s">
        <v>41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222</v>
      </c>
      <c r="AT272" s="239" t="s">
        <v>369</v>
      </c>
      <c r="AU272" s="239" t="s">
        <v>84</v>
      </c>
      <c r="AY272" s="18" t="s">
        <v>181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80</v>
      </c>
      <c r="BK272" s="240">
        <f>ROUND(I272*H272,2)</f>
        <v>0</v>
      </c>
      <c r="BL272" s="18" t="s">
        <v>188</v>
      </c>
      <c r="BM272" s="239" t="s">
        <v>969</v>
      </c>
    </row>
    <row r="273" spans="1:51" s="14" customFormat="1" ht="12">
      <c r="A273" s="14"/>
      <c r="B273" s="252"/>
      <c r="C273" s="253"/>
      <c r="D273" s="243" t="s">
        <v>190</v>
      </c>
      <c r="E273" s="254" t="s">
        <v>1</v>
      </c>
      <c r="F273" s="255" t="s">
        <v>970</v>
      </c>
      <c r="G273" s="253"/>
      <c r="H273" s="256">
        <v>0.45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190</v>
      </c>
      <c r="AU273" s="262" t="s">
        <v>84</v>
      </c>
      <c r="AV273" s="14" t="s">
        <v>84</v>
      </c>
      <c r="AW273" s="14" t="s">
        <v>32</v>
      </c>
      <c r="AX273" s="14" t="s">
        <v>80</v>
      </c>
      <c r="AY273" s="262" t="s">
        <v>181</v>
      </c>
    </row>
    <row r="274" spans="1:65" s="2" customFormat="1" ht="16.5" customHeight="1">
      <c r="A274" s="39"/>
      <c r="B274" s="40"/>
      <c r="C274" s="285" t="s">
        <v>379</v>
      </c>
      <c r="D274" s="285" t="s">
        <v>369</v>
      </c>
      <c r="E274" s="286" t="s">
        <v>370</v>
      </c>
      <c r="F274" s="287" t="s">
        <v>371</v>
      </c>
      <c r="G274" s="288" t="s">
        <v>352</v>
      </c>
      <c r="H274" s="289">
        <v>181.19</v>
      </c>
      <c r="I274" s="290"/>
      <c r="J274" s="291">
        <f>ROUND(I274*H274,2)</f>
        <v>0</v>
      </c>
      <c r="K274" s="287" t="s">
        <v>1</v>
      </c>
      <c r="L274" s="292"/>
      <c r="M274" s="293" t="s">
        <v>1</v>
      </c>
      <c r="N274" s="294" t="s">
        <v>41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222</v>
      </c>
      <c r="AT274" s="239" t="s">
        <v>369</v>
      </c>
      <c r="AU274" s="239" t="s">
        <v>84</v>
      </c>
      <c r="AY274" s="18" t="s">
        <v>181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80</v>
      </c>
      <c r="BK274" s="240">
        <f>ROUND(I274*H274,2)</f>
        <v>0</v>
      </c>
      <c r="BL274" s="18" t="s">
        <v>188</v>
      </c>
      <c r="BM274" s="239" t="s">
        <v>372</v>
      </c>
    </row>
    <row r="275" spans="1:51" s="14" customFormat="1" ht="12">
      <c r="A275" s="14"/>
      <c r="B275" s="252"/>
      <c r="C275" s="253"/>
      <c r="D275" s="243" t="s">
        <v>190</v>
      </c>
      <c r="E275" s="254" t="s">
        <v>1</v>
      </c>
      <c r="F275" s="255" t="s">
        <v>373</v>
      </c>
      <c r="G275" s="253"/>
      <c r="H275" s="256">
        <v>181.19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190</v>
      </c>
      <c r="AU275" s="262" t="s">
        <v>84</v>
      </c>
      <c r="AV275" s="14" t="s">
        <v>84</v>
      </c>
      <c r="AW275" s="14" t="s">
        <v>32</v>
      </c>
      <c r="AX275" s="14" t="s">
        <v>80</v>
      </c>
      <c r="AY275" s="262" t="s">
        <v>181</v>
      </c>
    </row>
    <row r="276" spans="1:65" s="2" customFormat="1" ht="16.5" customHeight="1">
      <c r="A276" s="39"/>
      <c r="B276" s="40"/>
      <c r="C276" s="285" t="s">
        <v>383</v>
      </c>
      <c r="D276" s="285" t="s">
        <v>369</v>
      </c>
      <c r="E276" s="286" t="s">
        <v>375</v>
      </c>
      <c r="F276" s="287" t="s">
        <v>376</v>
      </c>
      <c r="G276" s="288" t="s">
        <v>352</v>
      </c>
      <c r="H276" s="289">
        <v>68.476</v>
      </c>
      <c r="I276" s="290"/>
      <c r="J276" s="291">
        <f>ROUND(I276*H276,2)</f>
        <v>0</v>
      </c>
      <c r="K276" s="287" t="s">
        <v>1</v>
      </c>
      <c r="L276" s="292"/>
      <c r="M276" s="293" t="s">
        <v>1</v>
      </c>
      <c r="N276" s="294" t="s">
        <v>41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222</v>
      </c>
      <c r="AT276" s="239" t="s">
        <v>369</v>
      </c>
      <c r="AU276" s="239" t="s">
        <v>84</v>
      </c>
      <c r="AY276" s="18" t="s">
        <v>181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80</v>
      </c>
      <c r="BK276" s="240">
        <f>ROUND(I276*H276,2)</f>
        <v>0</v>
      </c>
      <c r="BL276" s="18" t="s">
        <v>188</v>
      </c>
      <c r="BM276" s="239" t="s">
        <v>377</v>
      </c>
    </row>
    <row r="277" spans="1:51" s="14" customFormat="1" ht="12">
      <c r="A277" s="14"/>
      <c r="B277" s="252"/>
      <c r="C277" s="253"/>
      <c r="D277" s="243" t="s">
        <v>190</v>
      </c>
      <c r="E277" s="254" t="s">
        <v>1</v>
      </c>
      <c r="F277" s="255" t="s">
        <v>378</v>
      </c>
      <c r="G277" s="253"/>
      <c r="H277" s="256">
        <v>68.476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2" t="s">
        <v>190</v>
      </c>
      <c r="AU277" s="262" t="s">
        <v>84</v>
      </c>
      <c r="AV277" s="14" t="s">
        <v>84</v>
      </c>
      <c r="AW277" s="14" t="s">
        <v>32</v>
      </c>
      <c r="AX277" s="14" t="s">
        <v>80</v>
      </c>
      <c r="AY277" s="262" t="s">
        <v>181</v>
      </c>
    </row>
    <row r="278" spans="1:65" s="2" customFormat="1" ht="24.15" customHeight="1">
      <c r="A278" s="39"/>
      <c r="B278" s="40"/>
      <c r="C278" s="228" t="s">
        <v>387</v>
      </c>
      <c r="D278" s="228" t="s">
        <v>183</v>
      </c>
      <c r="E278" s="229" t="s">
        <v>337</v>
      </c>
      <c r="F278" s="230" t="s">
        <v>338</v>
      </c>
      <c r="G278" s="231" t="s">
        <v>245</v>
      </c>
      <c r="H278" s="232">
        <v>148.754</v>
      </c>
      <c r="I278" s="233"/>
      <c r="J278" s="234">
        <f>ROUND(I278*H278,2)</f>
        <v>0</v>
      </c>
      <c r="K278" s="230" t="s">
        <v>187</v>
      </c>
      <c r="L278" s="45"/>
      <c r="M278" s="235" t="s">
        <v>1</v>
      </c>
      <c r="N278" s="236" t="s">
        <v>41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188</v>
      </c>
      <c r="AT278" s="239" t="s">
        <v>183</v>
      </c>
      <c r="AU278" s="239" t="s">
        <v>84</v>
      </c>
      <c r="AY278" s="18" t="s">
        <v>181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80</v>
      </c>
      <c r="BK278" s="240">
        <f>ROUND(I278*H278,2)</f>
        <v>0</v>
      </c>
      <c r="BL278" s="18" t="s">
        <v>188</v>
      </c>
      <c r="BM278" s="239" t="s">
        <v>380</v>
      </c>
    </row>
    <row r="279" spans="1:51" s="13" customFormat="1" ht="12">
      <c r="A279" s="13"/>
      <c r="B279" s="241"/>
      <c r="C279" s="242"/>
      <c r="D279" s="243" t="s">
        <v>190</v>
      </c>
      <c r="E279" s="244" t="s">
        <v>1</v>
      </c>
      <c r="F279" s="245" t="s">
        <v>191</v>
      </c>
      <c r="G279" s="242"/>
      <c r="H279" s="244" t="s">
        <v>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190</v>
      </c>
      <c r="AU279" s="251" t="s">
        <v>84</v>
      </c>
      <c r="AV279" s="13" t="s">
        <v>80</v>
      </c>
      <c r="AW279" s="13" t="s">
        <v>32</v>
      </c>
      <c r="AX279" s="13" t="s">
        <v>76</v>
      </c>
      <c r="AY279" s="251" t="s">
        <v>181</v>
      </c>
    </row>
    <row r="280" spans="1:51" s="13" customFormat="1" ht="12">
      <c r="A280" s="13"/>
      <c r="B280" s="241"/>
      <c r="C280" s="242"/>
      <c r="D280" s="243" t="s">
        <v>190</v>
      </c>
      <c r="E280" s="244" t="s">
        <v>1</v>
      </c>
      <c r="F280" s="245" t="s">
        <v>381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190</v>
      </c>
      <c r="AU280" s="251" t="s">
        <v>84</v>
      </c>
      <c r="AV280" s="13" t="s">
        <v>80</v>
      </c>
      <c r="AW280" s="13" t="s">
        <v>32</v>
      </c>
      <c r="AX280" s="13" t="s">
        <v>76</v>
      </c>
      <c r="AY280" s="251" t="s">
        <v>181</v>
      </c>
    </row>
    <row r="281" spans="1:51" s="14" customFormat="1" ht="12">
      <c r="A281" s="14"/>
      <c r="B281" s="252"/>
      <c r="C281" s="253"/>
      <c r="D281" s="243" t="s">
        <v>190</v>
      </c>
      <c r="E281" s="254" t="s">
        <v>1</v>
      </c>
      <c r="F281" s="255" t="s">
        <v>971</v>
      </c>
      <c r="G281" s="253"/>
      <c r="H281" s="256">
        <v>148.754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190</v>
      </c>
      <c r="AU281" s="262" t="s">
        <v>84</v>
      </c>
      <c r="AV281" s="14" t="s">
        <v>84</v>
      </c>
      <c r="AW281" s="14" t="s">
        <v>32</v>
      </c>
      <c r="AX281" s="14" t="s">
        <v>76</v>
      </c>
      <c r="AY281" s="262" t="s">
        <v>181</v>
      </c>
    </row>
    <row r="282" spans="1:51" s="15" customFormat="1" ht="12">
      <c r="A282" s="15"/>
      <c r="B282" s="263"/>
      <c r="C282" s="264"/>
      <c r="D282" s="243" t="s">
        <v>190</v>
      </c>
      <c r="E282" s="265" t="s">
        <v>118</v>
      </c>
      <c r="F282" s="266" t="s">
        <v>142</v>
      </c>
      <c r="G282" s="264"/>
      <c r="H282" s="267">
        <v>148.754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3" t="s">
        <v>190</v>
      </c>
      <c r="AU282" s="273" t="s">
        <v>84</v>
      </c>
      <c r="AV282" s="15" t="s">
        <v>188</v>
      </c>
      <c r="AW282" s="15" t="s">
        <v>32</v>
      </c>
      <c r="AX282" s="15" t="s">
        <v>80</v>
      </c>
      <c r="AY282" s="273" t="s">
        <v>181</v>
      </c>
    </row>
    <row r="283" spans="1:65" s="2" customFormat="1" ht="33" customHeight="1">
      <c r="A283" s="39"/>
      <c r="B283" s="40"/>
      <c r="C283" s="228" t="s">
        <v>392</v>
      </c>
      <c r="D283" s="228" t="s">
        <v>183</v>
      </c>
      <c r="E283" s="229" t="s">
        <v>384</v>
      </c>
      <c r="F283" s="230" t="s">
        <v>385</v>
      </c>
      <c r="G283" s="231" t="s">
        <v>245</v>
      </c>
      <c r="H283" s="232">
        <v>148.754</v>
      </c>
      <c r="I283" s="233"/>
      <c r="J283" s="234">
        <f>ROUND(I283*H283,2)</f>
        <v>0</v>
      </c>
      <c r="K283" s="230" t="s">
        <v>187</v>
      </c>
      <c r="L283" s="45"/>
      <c r="M283" s="235" t="s">
        <v>1</v>
      </c>
      <c r="N283" s="236" t="s">
        <v>41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188</v>
      </c>
      <c r="AT283" s="239" t="s">
        <v>183</v>
      </c>
      <c r="AU283" s="239" t="s">
        <v>84</v>
      </c>
      <c r="AY283" s="18" t="s">
        <v>181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80</v>
      </c>
      <c r="BK283" s="240">
        <f>ROUND(I283*H283,2)</f>
        <v>0</v>
      </c>
      <c r="BL283" s="18" t="s">
        <v>188</v>
      </c>
      <c r="BM283" s="239" t="s">
        <v>386</v>
      </c>
    </row>
    <row r="284" spans="1:51" s="14" customFormat="1" ht="12">
      <c r="A284" s="14"/>
      <c r="B284" s="252"/>
      <c r="C284" s="253"/>
      <c r="D284" s="243" t="s">
        <v>190</v>
      </c>
      <c r="E284" s="254" t="s">
        <v>1</v>
      </c>
      <c r="F284" s="255" t="s">
        <v>118</v>
      </c>
      <c r="G284" s="253"/>
      <c r="H284" s="256">
        <v>148.754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190</v>
      </c>
      <c r="AU284" s="262" t="s">
        <v>84</v>
      </c>
      <c r="AV284" s="14" t="s">
        <v>84</v>
      </c>
      <c r="AW284" s="14" t="s">
        <v>32</v>
      </c>
      <c r="AX284" s="14" t="s">
        <v>80</v>
      </c>
      <c r="AY284" s="262" t="s">
        <v>181</v>
      </c>
    </row>
    <row r="285" spans="1:65" s="2" customFormat="1" ht="24.15" customHeight="1">
      <c r="A285" s="39"/>
      <c r="B285" s="40"/>
      <c r="C285" s="228" t="s">
        <v>396</v>
      </c>
      <c r="D285" s="228" t="s">
        <v>183</v>
      </c>
      <c r="E285" s="229" t="s">
        <v>388</v>
      </c>
      <c r="F285" s="230" t="s">
        <v>389</v>
      </c>
      <c r="G285" s="231" t="s">
        <v>186</v>
      </c>
      <c r="H285" s="232">
        <v>7.2</v>
      </c>
      <c r="I285" s="233"/>
      <c r="J285" s="234">
        <f>ROUND(I285*H285,2)</f>
        <v>0</v>
      </c>
      <c r="K285" s="230" t="s">
        <v>187</v>
      </c>
      <c r="L285" s="45"/>
      <c r="M285" s="235" t="s">
        <v>1</v>
      </c>
      <c r="N285" s="236" t="s">
        <v>41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188</v>
      </c>
      <c r="AT285" s="239" t="s">
        <v>183</v>
      </c>
      <c r="AU285" s="239" t="s">
        <v>84</v>
      </c>
      <c r="AY285" s="18" t="s">
        <v>181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80</v>
      </c>
      <c r="BK285" s="240">
        <f>ROUND(I285*H285,2)</f>
        <v>0</v>
      </c>
      <c r="BL285" s="18" t="s">
        <v>188</v>
      </c>
      <c r="BM285" s="239" t="s">
        <v>390</v>
      </c>
    </row>
    <row r="286" spans="1:51" s="13" customFormat="1" ht="12">
      <c r="A286" s="13"/>
      <c r="B286" s="241"/>
      <c r="C286" s="242"/>
      <c r="D286" s="243" t="s">
        <v>190</v>
      </c>
      <c r="E286" s="244" t="s">
        <v>1</v>
      </c>
      <c r="F286" s="245" t="s">
        <v>191</v>
      </c>
      <c r="G286" s="242"/>
      <c r="H286" s="244" t="s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190</v>
      </c>
      <c r="AU286" s="251" t="s">
        <v>84</v>
      </c>
      <c r="AV286" s="13" t="s">
        <v>80</v>
      </c>
      <c r="AW286" s="13" t="s">
        <v>32</v>
      </c>
      <c r="AX286" s="13" t="s">
        <v>76</v>
      </c>
      <c r="AY286" s="251" t="s">
        <v>181</v>
      </c>
    </row>
    <row r="287" spans="1:51" s="14" customFormat="1" ht="12">
      <c r="A287" s="14"/>
      <c r="B287" s="252"/>
      <c r="C287" s="253"/>
      <c r="D287" s="243" t="s">
        <v>190</v>
      </c>
      <c r="E287" s="254" t="s">
        <v>1</v>
      </c>
      <c r="F287" s="255" t="s">
        <v>972</v>
      </c>
      <c r="G287" s="253"/>
      <c r="H287" s="256">
        <v>7.2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190</v>
      </c>
      <c r="AU287" s="262" t="s">
        <v>84</v>
      </c>
      <c r="AV287" s="14" t="s">
        <v>84</v>
      </c>
      <c r="AW287" s="14" t="s">
        <v>32</v>
      </c>
      <c r="AX287" s="14" t="s">
        <v>76</v>
      </c>
      <c r="AY287" s="262" t="s">
        <v>181</v>
      </c>
    </row>
    <row r="288" spans="1:51" s="15" customFormat="1" ht="12">
      <c r="A288" s="15"/>
      <c r="B288" s="263"/>
      <c r="C288" s="264"/>
      <c r="D288" s="243" t="s">
        <v>190</v>
      </c>
      <c r="E288" s="265" t="s">
        <v>148</v>
      </c>
      <c r="F288" s="266" t="s">
        <v>142</v>
      </c>
      <c r="G288" s="264"/>
      <c r="H288" s="267">
        <v>7.2</v>
      </c>
      <c r="I288" s="268"/>
      <c r="J288" s="264"/>
      <c r="K288" s="264"/>
      <c r="L288" s="269"/>
      <c r="M288" s="270"/>
      <c r="N288" s="271"/>
      <c r="O288" s="271"/>
      <c r="P288" s="271"/>
      <c r="Q288" s="271"/>
      <c r="R288" s="271"/>
      <c r="S288" s="271"/>
      <c r="T288" s="272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3" t="s">
        <v>190</v>
      </c>
      <c r="AU288" s="273" t="s">
        <v>84</v>
      </c>
      <c r="AV288" s="15" t="s">
        <v>188</v>
      </c>
      <c r="AW288" s="15" t="s">
        <v>32</v>
      </c>
      <c r="AX288" s="15" t="s">
        <v>80</v>
      </c>
      <c r="AY288" s="273" t="s">
        <v>181</v>
      </c>
    </row>
    <row r="289" spans="1:65" s="2" customFormat="1" ht="33" customHeight="1">
      <c r="A289" s="39"/>
      <c r="B289" s="40"/>
      <c r="C289" s="228" t="s">
        <v>402</v>
      </c>
      <c r="D289" s="228" t="s">
        <v>183</v>
      </c>
      <c r="E289" s="229" t="s">
        <v>393</v>
      </c>
      <c r="F289" s="230" t="s">
        <v>394</v>
      </c>
      <c r="G289" s="231" t="s">
        <v>186</v>
      </c>
      <c r="H289" s="232">
        <v>7.2</v>
      </c>
      <c r="I289" s="233"/>
      <c r="J289" s="234">
        <f>ROUND(I289*H289,2)</f>
        <v>0</v>
      </c>
      <c r="K289" s="230" t="s">
        <v>187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188</v>
      </c>
      <c r="AT289" s="239" t="s">
        <v>183</v>
      </c>
      <c r="AU289" s="239" t="s">
        <v>84</v>
      </c>
      <c r="AY289" s="18" t="s">
        <v>181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80</v>
      </c>
      <c r="BK289" s="240">
        <f>ROUND(I289*H289,2)</f>
        <v>0</v>
      </c>
      <c r="BL289" s="18" t="s">
        <v>188</v>
      </c>
      <c r="BM289" s="239" t="s">
        <v>395</v>
      </c>
    </row>
    <row r="290" spans="1:51" s="14" customFormat="1" ht="12">
      <c r="A290" s="14"/>
      <c r="B290" s="252"/>
      <c r="C290" s="253"/>
      <c r="D290" s="243" t="s">
        <v>190</v>
      </c>
      <c r="E290" s="254" t="s">
        <v>1</v>
      </c>
      <c r="F290" s="255" t="s">
        <v>148</v>
      </c>
      <c r="G290" s="253"/>
      <c r="H290" s="256">
        <v>7.2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2" t="s">
        <v>190</v>
      </c>
      <c r="AU290" s="262" t="s">
        <v>84</v>
      </c>
      <c r="AV290" s="14" t="s">
        <v>84</v>
      </c>
      <c r="AW290" s="14" t="s">
        <v>32</v>
      </c>
      <c r="AX290" s="14" t="s">
        <v>80</v>
      </c>
      <c r="AY290" s="262" t="s">
        <v>181</v>
      </c>
    </row>
    <row r="291" spans="1:65" s="2" customFormat="1" ht="16.5" customHeight="1">
      <c r="A291" s="39"/>
      <c r="B291" s="40"/>
      <c r="C291" s="285" t="s">
        <v>407</v>
      </c>
      <c r="D291" s="285" t="s">
        <v>369</v>
      </c>
      <c r="E291" s="286" t="s">
        <v>397</v>
      </c>
      <c r="F291" s="287" t="s">
        <v>398</v>
      </c>
      <c r="G291" s="288" t="s">
        <v>399</v>
      </c>
      <c r="H291" s="289">
        <v>0.216</v>
      </c>
      <c r="I291" s="290"/>
      <c r="J291" s="291">
        <f>ROUND(I291*H291,2)</f>
        <v>0</v>
      </c>
      <c r="K291" s="287" t="s">
        <v>187</v>
      </c>
      <c r="L291" s="292"/>
      <c r="M291" s="293" t="s">
        <v>1</v>
      </c>
      <c r="N291" s="294" t="s">
        <v>41</v>
      </c>
      <c r="O291" s="92"/>
      <c r="P291" s="237">
        <f>O291*H291</f>
        <v>0</v>
      </c>
      <c r="Q291" s="237">
        <v>0.001</v>
      </c>
      <c r="R291" s="237">
        <f>Q291*H291</f>
        <v>0.000216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222</v>
      </c>
      <c r="AT291" s="239" t="s">
        <v>369</v>
      </c>
      <c r="AU291" s="239" t="s">
        <v>84</v>
      </c>
      <c r="AY291" s="18" t="s">
        <v>181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80</v>
      </c>
      <c r="BK291" s="240">
        <f>ROUND(I291*H291,2)</f>
        <v>0</v>
      </c>
      <c r="BL291" s="18" t="s">
        <v>188</v>
      </c>
      <c r="BM291" s="239" t="s">
        <v>400</v>
      </c>
    </row>
    <row r="292" spans="1:51" s="14" customFormat="1" ht="12">
      <c r="A292" s="14"/>
      <c r="B292" s="252"/>
      <c r="C292" s="253"/>
      <c r="D292" s="243" t="s">
        <v>190</v>
      </c>
      <c r="E292" s="254" t="s">
        <v>1</v>
      </c>
      <c r="F292" s="255" t="s">
        <v>401</v>
      </c>
      <c r="G292" s="253"/>
      <c r="H292" s="256">
        <v>0.216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190</v>
      </c>
      <c r="AU292" s="262" t="s">
        <v>84</v>
      </c>
      <c r="AV292" s="14" t="s">
        <v>84</v>
      </c>
      <c r="AW292" s="14" t="s">
        <v>32</v>
      </c>
      <c r="AX292" s="14" t="s">
        <v>80</v>
      </c>
      <c r="AY292" s="262" t="s">
        <v>181</v>
      </c>
    </row>
    <row r="293" spans="1:65" s="2" customFormat="1" ht="24.15" customHeight="1">
      <c r="A293" s="39"/>
      <c r="B293" s="40"/>
      <c r="C293" s="228" t="s">
        <v>412</v>
      </c>
      <c r="D293" s="228" t="s">
        <v>183</v>
      </c>
      <c r="E293" s="229" t="s">
        <v>403</v>
      </c>
      <c r="F293" s="230" t="s">
        <v>404</v>
      </c>
      <c r="G293" s="231" t="s">
        <v>186</v>
      </c>
      <c r="H293" s="232">
        <v>7.2</v>
      </c>
      <c r="I293" s="233"/>
      <c r="J293" s="234">
        <f>ROUND(I293*H293,2)</f>
        <v>0</v>
      </c>
      <c r="K293" s="230" t="s">
        <v>187</v>
      </c>
      <c r="L293" s="45"/>
      <c r="M293" s="235" t="s">
        <v>1</v>
      </c>
      <c r="N293" s="236" t="s">
        <v>41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188</v>
      </c>
      <c r="AT293" s="239" t="s">
        <v>183</v>
      </c>
      <c r="AU293" s="239" t="s">
        <v>84</v>
      </c>
      <c r="AY293" s="18" t="s">
        <v>181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80</v>
      </c>
      <c r="BK293" s="240">
        <f>ROUND(I293*H293,2)</f>
        <v>0</v>
      </c>
      <c r="BL293" s="18" t="s">
        <v>188</v>
      </c>
      <c r="BM293" s="239" t="s">
        <v>405</v>
      </c>
    </row>
    <row r="294" spans="1:51" s="14" customFormat="1" ht="12">
      <c r="A294" s="14"/>
      <c r="B294" s="252"/>
      <c r="C294" s="253"/>
      <c r="D294" s="243" t="s">
        <v>190</v>
      </c>
      <c r="E294" s="254" t="s">
        <v>1</v>
      </c>
      <c r="F294" s="255" t="s">
        <v>148</v>
      </c>
      <c r="G294" s="253"/>
      <c r="H294" s="256">
        <v>7.2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190</v>
      </c>
      <c r="AU294" s="262" t="s">
        <v>84</v>
      </c>
      <c r="AV294" s="14" t="s">
        <v>84</v>
      </c>
      <c r="AW294" s="14" t="s">
        <v>32</v>
      </c>
      <c r="AX294" s="14" t="s">
        <v>80</v>
      </c>
      <c r="AY294" s="262" t="s">
        <v>181</v>
      </c>
    </row>
    <row r="295" spans="1:63" s="12" customFormat="1" ht="22.8" customHeight="1">
      <c r="A295" s="12"/>
      <c r="B295" s="212"/>
      <c r="C295" s="213"/>
      <c r="D295" s="214" t="s">
        <v>75</v>
      </c>
      <c r="E295" s="226" t="s">
        <v>188</v>
      </c>
      <c r="F295" s="226" t="s">
        <v>406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SUM(P296:P302)</f>
        <v>0</v>
      </c>
      <c r="Q295" s="220"/>
      <c r="R295" s="221">
        <f>SUM(R296:R302)</f>
        <v>0.77134608</v>
      </c>
      <c r="S295" s="220"/>
      <c r="T295" s="222">
        <f>SUM(T296:T302)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80</v>
      </c>
      <c r="AT295" s="224" t="s">
        <v>75</v>
      </c>
      <c r="AU295" s="224" t="s">
        <v>80</v>
      </c>
      <c r="AY295" s="223" t="s">
        <v>181</v>
      </c>
      <c r="BK295" s="225">
        <f>SUM(BK296:BK302)</f>
        <v>0</v>
      </c>
    </row>
    <row r="296" spans="1:65" s="2" customFormat="1" ht="16.5" customHeight="1">
      <c r="A296" s="39"/>
      <c r="B296" s="40"/>
      <c r="C296" s="228" t="s">
        <v>416</v>
      </c>
      <c r="D296" s="228" t="s">
        <v>183</v>
      </c>
      <c r="E296" s="229" t="s">
        <v>408</v>
      </c>
      <c r="F296" s="230" t="s">
        <v>409</v>
      </c>
      <c r="G296" s="231" t="s">
        <v>410</v>
      </c>
      <c r="H296" s="232">
        <v>9.801</v>
      </c>
      <c r="I296" s="233"/>
      <c r="J296" s="234">
        <f>ROUND(I296*H296,2)</f>
        <v>0</v>
      </c>
      <c r="K296" s="230" t="s">
        <v>187</v>
      </c>
      <c r="L296" s="45"/>
      <c r="M296" s="235" t="s">
        <v>1</v>
      </c>
      <c r="N296" s="236" t="s">
        <v>41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188</v>
      </c>
      <c r="AT296" s="239" t="s">
        <v>183</v>
      </c>
      <c r="AU296" s="239" t="s">
        <v>84</v>
      </c>
      <c r="AY296" s="18" t="s">
        <v>181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80</v>
      </c>
      <c r="BK296" s="240">
        <f>ROUND(I296*H296,2)</f>
        <v>0</v>
      </c>
      <c r="BL296" s="18" t="s">
        <v>188</v>
      </c>
      <c r="BM296" s="239" t="s">
        <v>411</v>
      </c>
    </row>
    <row r="297" spans="1:51" s="14" customFormat="1" ht="12">
      <c r="A297" s="14"/>
      <c r="B297" s="252"/>
      <c r="C297" s="253"/>
      <c r="D297" s="243" t="s">
        <v>190</v>
      </c>
      <c r="E297" s="254" t="s">
        <v>1</v>
      </c>
      <c r="F297" s="255" t="s">
        <v>136</v>
      </c>
      <c r="G297" s="253"/>
      <c r="H297" s="256">
        <v>9.801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190</v>
      </c>
      <c r="AU297" s="262" t="s">
        <v>84</v>
      </c>
      <c r="AV297" s="14" t="s">
        <v>84</v>
      </c>
      <c r="AW297" s="14" t="s">
        <v>32</v>
      </c>
      <c r="AX297" s="14" t="s">
        <v>80</v>
      </c>
      <c r="AY297" s="262" t="s">
        <v>181</v>
      </c>
    </row>
    <row r="298" spans="1:65" s="2" customFormat="1" ht="24.15" customHeight="1">
      <c r="A298" s="39"/>
      <c r="B298" s="40"/>
      <c r="C298" s="228" t="s">
        <v>423</v>
      </c>
      <c r="D298" s="228" t="s">
        <v>183</v>
      </c>
      <c r="E298" s="229" t="s">
        <v>413</v>
      </c>
      <c r="F298" s="230" t="s">
        <v>414</v>
      </c>
      <c r="G298" s="231" t="s">
        <v>410</v>
      </c>
      <c r="H298" s="232">
        <v>0.324</v>
      </c>
      <c r="I298" s="233"/>
      <c r="J298" s="234">
        <f>ROUND(I298*H298,2)</f>
        <v>0</v>
      </c>
      <c r="K298" s="230" t="s">
        <v>187</v>
      </c>
      <c r="L298" s="45"/>
      <c r="M298" s="235" t="s">
        <v>1</v>
      </c>
      <c r="N298" s="236" t="s">
        <v>41</v>
      </c>
      <c r="O298" s="92"/>
      <c r="P298" s="237">
        <f>O298*H298</f>
        <v>0</v>
      </c>
      <c r="Q298" s="237">
        <v>2.30102</v>
      </c>
      <c r="R298" s="237">
        <f>Q298*H298</f>
        <v>0.74553048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188</v>
      </c>
      <c r="AT298" s="239" t="s">
        <v>183</v>
      </c>
      <c r="AU298" s="239" t="s">
        <v>84</v>
      </c>
      <c r="AY298" s="18" t="s">
        <v>181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80</v>
      </c>
      <c r="BK298" s="240">
        <f>ROUND(I298*H298,2)</f>
        <v>0</v>
      </c>
      <c r="BL298" s="18" t="s">
        <v>188</v>
      </c>
      <c r="BM298" s="239" t="s">
        <v>415</v>
      </c>
    </row>
    <row r="299" spans="1:51" s="14" customFormat="1" ht="12">
      <c r="A299" s="14"/>
      <c r="B299" s="252"/>
      <c r="C299" s="253"/>
      <c r="D299" s="243" t="s">
        <v>190</v>
      </c>
      <c r="E299" s="254" t="s">
        <v>1</v>
      </c>
      <c r="F299" s="255" t="s">
        <v>132</v>
      </c>
      <c r="G299" s="253"/>
      <c r="H299" s="256">
        <v>0.324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190</v>
      </c>
      <c r="AU299" s="262" t="s">
        <v>84</v>
      </c>
      <c r="AV299" s="14" t="s">
        <v>84</v>
      </c>
      <c r="AW299" s="14" t="s">
        <v>32</v>
      </c>
      <c r="AX299" s="14" t="s">
        <v>80</v>
      </c>
      <c r="AY299" s="262" t="s">
        <v>181</v>
      </c>
    </row>
    <row r="300" spans="1:65" s="2" customFormat="1" ht="16.5" customHeight="1">
      <c r="A300" s="39"/>
      <c r="B300" s="40"/>
      <c r="C300" s="228" t="s">
        <v>428</v>
      </c>
      <c r="D300" s="228" t="s">
        <v>183</v>
      </c>
      <c r="E300" s="229" t="s">
        <v>417</v>
      </c>
      <c r="F300" s="230" t="s">
        <v>418</v>
      </c>
      <c r="G300" s="231" t="s">
        <v>419</v>
      </c>
      <c r="H300" s="232">
        <v>4.04</v>
      </c>
      <c r="I300" s="233"/>
      <c r="J300" s="234">
        <f>ROUND(I300*H300,2)</f>
        <v>0</v>
      </c>
      <c r="K300" s="230" t="s">
        <v>187</v>
      </c>
      <c r="L300" s="45"/>
      <c r="M300" s="235" t="s">
        <v>1</v>
      </c>
      <c r="N300" s="236" t="s">
        <v>41</v>
      </c>
      <c r="O300" s="92"/>
      <c r="P300" s="237">
        <f>O300*H300</f>
        <v>0</v>
      </c>
      <c r="Q300" s="237">
        <v>0.00639</v>
      </c>
      <c r="R300" s="237">
        <f>Q300*H300</f>
        <v>0.0258156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188</v>
      </c>
      <c r="AT300" s="239" t="s">
        <v>183</v>
      </c>
      <c r="AU300" s="239" t="s">
        <v>84</v>
      </c>
      <c r="AY300" s="18" t="s">
        <v>181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80</v>
      </c>
      <c r="BK300" s="240">
        <f>ROUND(I300*H300,2)</f>
        <v>0</v>
      </c>
      <c r="BL300" s="18" t="s">
        <v>188</v>
      </c>
      <c r="BM300" s="239" t="s">
        <v>420</v>
      </c>
    </row>
    <row r="301" spans="1:51" s="13" customFormat="1" ht="12">
      <c r="A301" s="13"/>
      <c r="B301" s="241"/>
      <c r="C301" s="242"/>
      <c r="D301" s="243" t="s">
        <v>190</v>
      </c>
      <c r="E301" s="244" t="s">
        <v>1</v>
      </c>
      <c r="F301" s="245" t="s">
        <v>252</v>
      </c>
      <c r="G301" s="242"/>
      <c r="H301" s="244" t="s">
        <v>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190</v>
      </c>
      <c r="AU301" s="251" t="s">
        <v>84</v>
      </c>
      <c r="AV301" s="13" t="s">
        <v>80</v>
      </c>
      <c r="AW301" s="13" t="s">
        <v>32</v>
      </c>
      <c r="AX301" s="13" t="s">
        <v>76</v>
      </c>
      <c r="AY301" s="251" t="s">
        <v>181</v>
      </c>
    </row>
    <row r="302" spans="1:51" s="14" customFormat="1" ht="12">
      <c r="A302" s="14"/>
      <c r="B302" s="252"/>
      <c r="C302" s="253"/>
      <c r="D302" s="243" t="s">
        <v>190</v>
      </c>
      <c r="E302" s="254" t="s">
        <v>1</v>
      </c>
      <c r="F302" s="255" t="s">
        <v>973</v>
      </c>
      <c r="G302" s="253"/>
      <c r="H302" s="256">
        <v>4.04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190</v>
      </c>
      <c r="AU302" s="262" t="s">
        <v>84</v>
      </c>
      <c r="AV302" s="14" t="s">
        <v>84</v>
      </c>
      <c r="AW302" s="14" t="s">
        <v>32</v>
      </c>
      <c r="AX302" s="14" t="s">
        <v>80</v>
      </c>
      <c r="AY302" s="262" t="s">
        <v>181</v>
      </c>
    </row>
    <row r="303" spans="1:63" s="12" customFormat="1" ht="22.8" customHeight="1">
      <c r="A303" s="12"/>
      <c r="B303" s="212"/>
      <c r="C303" s="213"/>
      <c r="D303" s="214" t="s">
        <v>75</v>
      </c>
      <c r="E303" s="226" t="s">
        <v>206</v>
      </c>
      <c r="F303" s="226" t="s">
        <v>422</v>
      </c>
      <c r="G303" s="213"/>
      <c r="H303" s="213"/>
      <c r="I303" s="216"/>
      <c r="J303" s="227">
        <f>BK303</f>
        <v>0</v>
      </c>
      <c r="K303" s="213"/>
      <c r="L303" s="218"/>
      <c r="M303" s="219"/>
      <c r="N303" s="220"/>
      <c r="O303" s="220"/>
      <c r="P303" s="221">
        <f>SUM(P304:P336)</f>
        <v>0</v>
      </c>
      <c r="Q303" s="220"/>
      <c r="R303" s="221">
        <f>SUM(R304:R336)</f>
        <v>154.86288059999998</v>
      </c>
      <c r="S303" s="220"/>
      <c r="T303" s="222">
        <f>SUM(T304:T336)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3" t="s">
        <v>80</v>
      </c>
      <c r="AT303" s="224" t="s">
        <v>75</v>
      </c>
      <c r="AU303" s="224" t="s">
        <v>80</v>
      </c>
      <c r="AY303" s="223" t="s">
        <v>181</v>
      </c>
      <c r="BK303" s="225">
        <f>SUM(BK304:BK336)</f>
        <v>0</v>
      </c>
    </row>
    <row r="304" spans="1:65" s="2" customFormat="1" ht="21.75" customHeight="1">
      <c r="A304" s="39"/>
      <c r="B304" s="40"/>
      <c r="C304" s="228" t="s">
        <v>434</v>
      </c>
      <c r="D304" s="228" t="s">
        <v>183</v>
      </c>
      <c r="E304" s="229" t="s">
        <v>833</v>
      </c>
      <c r="F304" s="230" t="s">
        <v>834</v>
      </c>
      <c r="G304" s="231" t="s">
        <v>186</v>
      </c>
      <c r="H304" s="232">
        <v>1.296</v>
      </c>
      <c r="I304" s="233"/>
      <c r="J304" s="234">
        <f>ROUND(I304*H304,2)</f>
        <v>0</v>
      </c>
      <c r="K304" s="230" t="s">
        <v>187</v>
      </c>
      <c r="L304" s="45"/>
      <c r="M304" s="235" t="s">
        <v>1</v>
      </c>
      <c r="N304" s="236" t="s">
        <v>41</v>
      </c>
      <c r="O304" s="92"/>
      <c r="P304" s="237">
        <f>O304*H304</f>
        <v>0</v>
      </c>
      <c r="Q304" s="237">
        <v>0.23</v>
      </c>
      <c r="R304" s="237">
        <f>Q304*H304</f>
        <v>0.29808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188</v>
      </c>
      <c r="AT304" s="239" t="s">
        <v>183</v>
      </c>
      <c r="AU304" s="239" t="s">
        <v>84</v>
      </c>
      <c r="AY304" s="18" t="s">
        <v>181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80</v>
      </c>
      <c r="BK304" s="240">
        <f>ROUND(I304*H304,2)</f>
        <v>0</v>
      </c>
      <c r="BL304" s="18" t="s">
        <v>188</v>
      </c>
      <c r="BM304" s="239" t="s">
        <v>974</v>
      </c>
    </row>
    <row r="305" spans="1:51" s="13" customFormat="1" ht="12">
      <c r="A305" s="13"/>
      <c r="B305" s="241"/>
      <c r="C305" s="242"/>
      <c r="D305" s="243" t="s">
        <v>190</v>
      </c>
      <c r="E305" s="244" t="s">
        <v>1</v>
      </c>
      <c r="F305" s="245" t="s">
        <v>427</v>
      </c>
      <c r="G305" s="242"/>
      <c r="H305" s="244" t="s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190</v>
      </c>
      <c r="AU305" s="251" t="s">
        <v>84</v>
      </c>
      <c r="AV305" s="13" t="s">
        <v>80</v>
      </c>
      <c r="AW305" s="13" t="s">
        <v>32</v>
      </c>
      <c r="AX305" s="13" t="s">
        <v>76</v>
      </c>
      <c r="AY305" s="251" t="s">
        <v>181</v>
      </c>
    </row>
    <row r="306" spans="1:51" s="14" customFormat="1" ht="12">
      <c r="A306" s="14"/>
      <c r="B306" s="252"/>
      <c r="C306" s="253"/>
      <c r="D306" s="243" t="s">
        <v>190</v>
      </c>
      <c r="E306" s="254" t="s">
        <v>1</v>
      </c>
      <c r="F306" s="255" t="s">
        <v>975</v>
      </c>
      <c r="G306" s="253"/>
      <c r="H306" s="256">
        <v>1.296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190</v>
      </c>
      <c r="AU306" s="262" t="s">
        <v>84</v>
      </c>
      <c r="AV306" s="14" t="s">
        <v>84</v>
      </c>
      <c r="AW306" s="14" t="s">
        <v>32</v>
      </c>
      <c r="AX306" s="14" t="s">
        <v>80</v>
      </c>
      <c r="AY306" s="262" t="s">
        <v>181</v>
      </c>
    </row>
    <row r="307" spans="1:65" s="2" customFormat="1" ht="24.15" customHeight="1">
      <c r="A307" s="39"/>
      <c r="B307" s="40"/>
      <c r="C307" s="228" t="s">
        <v>438</v>
      </c>
      <c r="D307" s="228" t="s">
        <v>183</v>
      </c>
      <c r="E307" s="229" t="s">
        <v>424</v>
      </c>
      <c r="F307" s="230" t="s">
        <v>425</v>
      </c>
      <c r="G307" s="231" t="s">
        <v>186</v>
      </c>
      <c r="H307" s="232">
        <v>111.05</v>
      </c>
      <c r="I307" s="233"/>
      <c r="J307" s="234">
        <f>ROUND(I307*H307,2)</f>
        <v>0</v>
      </c>
      <c r="K307" s="230" t="s">
        <v>187</v>
      </c>
      <c r="L307" s="45"/>
      <c r="M307" s="235" t="s">
        <v>1</v>
      </c>
      <c r="N307" s="236" t="s">
        <v>41</v>
      </c>
      <c r="O307" s="92"/>
      <c r="P307" s="237">
        <f>O307*H307</f>
        <v>0</v>
      </c>
      <c r="Q307" s="237">
        <v>0.575</v>
      </c>
      <c r="R307" s="237">
        <f>Q307*H307</f>
        <v>63.85374999999999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188</v>
      </c>
      <c r="AT307" s="239" t="s">
        <v>183</v>
      </c>
      <c r="AU307" s="239" t="s">
        <v>84</v>
      </c>
      <c r="AY307" s="18" t="s">
        <v>181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80</v>
      </c>
      <c r="BK307" s="240">
        <f>ROUND(I307*H307,2)</f>
        <v>0</v>
      </c>
      <c r="BL307" s="18" t="s">
        <v>188</v>
      </c>
      <c r="BM307" s="239" t="s">
        <v>426</v>
      </c>
    </row>
    <row r="308" spans="1:51" s="13" customFormat="1" ht="12">
      <c r="A308" s="13"/>
      <c r="B308" s="241"/>
      <c r="C308" s="242"/>
      <c r="D308" s="243" t="s">
        <v>190</v>
      </c>
      <c r="E308" s="244" t="s">
        <v>1</v>
      </c>
      <c r="F308" s="245" t="s">
        <v>427</v>
      </c>
      <c r="G308" s="242"/>
      <c r="H308" s="244" t="s">
        <v>1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190</v>
      </c>
      <c r="AU308" s="251" t="s">
        <v>84</v>
      </c>
      <c r="AV308" s="13" t="s">
        <v>80</v>
      </c>
      <c r="AW308" s="13" t="s">
        <v>32</v>
      </c>
      <c r="AX308" s="13" t="s">
        <v>76</v>
      </c>
      <c r="AY308" s="251" t="s">
        <v>181</v>
      </c>
    </row>
    <row r="309" spans="1:51" s="14" customFormat="1" ht="12">
      <c r="A309" s="14"/>
      <c r="B309" s="252"/>
      <c r="C309" s="253"/>
      <c r="D309" s="243" t="s">
        <v>190</v>
      </c>
      <c r="E309" s="254" t="s">
        <v>1</v>
      </c>
      <c r="F309" s="255" t="s">
        <v>907</v>
      </c>
      <c r="G309" s="253"/>
      <c r="H309" s="256">
        <v>111.05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190</v>
      </c>
      <c r="AU309" s="262" t="s">
        <v>84</v>
      </c>
      <c r="AV309" s="14" t="s">
        <v>84</v>
      </c>
      <c r="AW309" s="14" t="s">
        <v>32</v>
      </c>
      <c r="AX309" s="14" t="s">
        <v>80</v>
      </c>
      <c r="AY309" s="262" t="s">
        <v>181</v>
      </c>
    </row>
    <row r="310" spans="1:65" s="2" customFormat="1" ht="33" customHeight="1">
      <c r="A310" s="39"/>
      <c r="B310" s="40"/>
      <c r="C310" s="228" t="s">
        <v>442</v>
      </c>
      <c r="D310" s="228" t="s">
        <v>183</v>
      </c>
      <c r="E310" s="229" t="s">
        <v>429</v>
      </c>
      <c r="F310" s="230" t="s">
        <v>430</v>
      </c>
      <c r="G310" s="231" t="s">
        <v>186</v>
      </c>
      <c r="H310" s="232">
        <v>103.05</v>
      </c>
      <c r="I310" s="233"/>
      <c r="J310" s="234">
        <f>ROUND(I310*H310,2)</f>
        <v>0</v>
      </c>
      <c r="K310" s="230" t="s">
        <v>187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0.18463</v>
      </c>
      <c r="R310" s="237">
        <f>Q310*H310</f>
        <v>19.0261215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188</v>
      </c>
      <c r="AT310" s="239" t="s">
        <v>183</v>
      </c>
      <c r="AU310" s="239" t="s">
        <v>84</v>
      </c>
      <c r="AY310" s="18" t="s">
        <v>181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80</v>
      </c>
      <c r="BK310" s="240">
        <f>ROUND(I310*H310,2)</f>
        <v>0</v>
      </c>
      <c r="BL310" s="18" t="s">
        <v>188</v>
      </c>
      <c r="BM310" s="239" t="s">
        <v>431</v>
      </c>
    </row>
    <row r="311" spans="1:51" s="13" customFormat="1" ht="12">
      <c r="A311" s="13"/>
      <c r="B311" s="241"/>
      <c r="C311" s="242"/>
      <c r="D311" s="243" t="s">
        <v>190</v>
      </c>
      <c r="E311" s="244" t="s">
        <v>1</v>
      </c>
      <c r="F311" s="245" t="s">
        <v>432</v>
      </c>
      <c r="G311" s="242"/>
      <c r="H311" s="244" t="s">
        <v>1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190</v>
      </c>
      <c r="AU311" s="251" t="s">
        <v>84</v>
      </c>
      <c r="AV311" s="13" t="s">
        <v>80</v>
      </c>
      <c r="AW311" s="13" t="s">
        <v>32</v>
      </c>
      <c r="AX311" s="13" t="s">
        <v>76</v>
      </c>
      <c r="AY311" s="251" t="s">
        <v>181</v>
      </c>
    </row>
    <row r="312" spans="1:51" s="14" customFormat="1" ht="12">
      <c r="A312" s="14"/>
      <c r="B312" s="252"/>
      <c r="C312" s="253"/>
      <c r="D312" s="243" t="s">
        <v>190</v>
      </c>
      <c r="E312" s="254" t="s">
        <v>1</v>
      </c>
      <c r="F312" s="255" t="s">
        <v>976</v>
      </c>
      <c r="G312" s="253"/>
      <c r="H312" s="256">
        <v>103.05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190</v>
      </c>
      <c r="AU312" s="262" t="s">
        <v>84</v>
      </c>
      <c r="AV312" s="14" t="s">
        <v>84</v>
      </c>
      <c r="AW312" s="14" t="s">
        <v>32</v>
      </c>
      <c r="AX312" s="14" t="s">
        <v>80</v>
      </c>
      <c r="AY312" s="262" t="s">
        <v>181</v>
      </c>
    </row>
    <row r="313" spans="1:65" s="2" customFormat="1" ht="24.15" customHeight="1">
      <c r="A313" s="39"/>
      <c r="B313" s="40"/>
      <c r="C313" s="228" t="s">
        <v>446</v>
      </c>
      <c r="D313" s="228" t="s">
        <v>183</v>
      </c>
      <c r="E313" s="229" t="s">
        <v>435</v>
      </c>
      <c r="F313" s="230" t="s">
        <v>436</v>
      </c>
      <c r="G313" s="231" t="s">
        <v>186</v>
      </c>
      <c r="H313" s="232">
        <v>111.05</v>
      </c>
      <c r="I313" s="233"/>
      <c r="J313" s="234">
        <f>ROUND(I313*H313,2)</f>
        <v>0</v>
      </c>
      <c r="K313" s="230" t="s">
        <v>187</v>
      </c>
      <c r="L313" s="45"/>
      <c r="M313" s="235" t="s">
        <v>1</v>
      </c>
      <c r="N313" s="236" t="s">
        <v>41</v>
      </c>
      <c r="O313" s="92"/>
      <c r="P313" s="237">
        <f>O313*H313</f>
        <v>0</v>
      </c>
      <c r="Q313" s="237">
        <v>0.33206</v>
      </c>
      <c r="R313" s="237">
        <f>Q313*H313</f>
        <v>36.875263000000004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188</v>
      </c>
      <c r="AT313" s="239" t="s">
        <v>183</v>
      </c>
      <c r="AU313" s="239" t="s">
        <v>84</v>
      </c>
      <c r="AY313" s="18" t="s">
        <v>181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80</v>
      </c>
      <c r="BK313" s="240">
        <f>ROUND(I313*H313,2)</f>
        <v>0</v>
      </c>
      <c r="BL313" s="18" t="s">
        <v>188</v>
      </c>
      <c r="BM313" s="239" t="s">
        <v>437</v>
      </c>
    </row>
    <row r="314" spans="1:51" s="13" customFormat="1" ht="12">
      <c r="A314" s="13"/>
      <c r="B314" s="241"/>
      <c r="C314" s="242"/>
      <c r="D314" s="243" t="s">
        <v>190</v>
      </c>
      <c r="E314" s="244" t="s">
        <v>1</v>
      </c>
      <c r="F314" s="245" t="s">
        <v>427</v>
      </c>
      <c r="G314" s="242"/>
      <c r="H314" s="244" t="s">
        <v>1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190</v>
      </c>
      <c r="AU314" s="251" t="s">
        <v>84</v>
      </c>
      <c r="AV314" s="13" t="s">
        <v>80</v>
      </c>
      <c r="AW314" s="13" t="s">
        <v>32</v>
      </c>
      <c r="AX314" s="13" t="s">
        <v>76</v>
      </c>
      <c r="AY314" s="251" t="s">
        <v>181</v>
      </c>
    </row>
    <row r="315" spans="1:51" s="14" customFormat="1" ht="12">
      <c r="A315" s="14"/>
      <c r="B315" s="252"/>
      <c r="C315" s="253"/>
      <c r="D315" s="243" t="s">
        <v>190</v>
      </c>
      <c r="E315" s="254" t="s">
        <v>1</v>
      </c>
      <c r="F315" s="255" t="s">
        <v>907</v>
      </c>
      <c r="G315" s="253"/>
      <c r="H315" s="256">
        <v>111.05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190</v>
      </c>
      <c r="AU315" s="262" t="s">
        <v>84</v>
      </c>
      <c r="AV315" s="14" t="s">
        <v>84</v>
      </c>
      <c r="AW315" s="14" t="s">
        <v>32</v>
      </c>
      <c r="AX315" s="14" t="s">
        <v>80</v>
      </c>
      <c r="AY315" s="262" t="s">
        <v>181</v>
      </c>
    </row>
    <row r="316" spans="1:65" s="2" customFormat="1" ht="24.15" customHeight="1">
      <c r="A316" s="39"/>
      <c r="B316" s="40"/>
      <c r="C316" s="228" t="s">
        <v>450</v>
      </c>
      <c r="D316" s="228" t="s">
        <v>183</v>
      </c>
      <c r="E316" s="229" t="s">
        <v>439</v>
      </c>
      <c r="F316" s="230" t="s">
        <v>440</v>
      </c>
      <c r="G316" s="231" t="s">
        <v>186</v>
      </c>
      <c r="H316" s="232">
        <v>111.05</v>
      </c>
      <c r="I316" s="233"/>
      <c r="J316" s="234">
        <f>ROUND(I316*H316,2)</f>
        <v>0</v>
      </c>
      <c r="K316" s="230" t="s">
        <v>187</v>
      </c>
      <c r="L316" s="45"/>
      <c r="M316" s="235" t="s">
        <v>1</v>
      </c>
      <c r="N316" s="236" t="s">
        <v>41</v>
      </c>
      <c r="O316" s="92"/>
      <c r="P316" s="237">
        <f>O316*H316</f>
        <v>0</v>
      </c>
      <c r="Q316" s="237">
        <v>0.00601</v>
      </c>
      <c r="R316" s="237">
        <f>Q316*H316</f>
        <v>0.6674104999999999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188</v>
      </c>
      <c r="AT316" s="239" t="s">
        <v>183</v>
      </c>
      <c r="AU316" s="239" t="s">
        <v>84</v>
      </c>
      <c r="AY316" s="18" t="s">
        <v>181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80</v>
      </c>
      <c r="BK316" s="240">
        <f>ROUND(I316*H316,2)</f>
        <v>0</v>
      </c>
      <c r="BL316" s="18" t="s">
        <v>188</v>
      </c>
      <c r="BM316" s="239" t="s">
        <v>441</v>
      </c>
    </row>
    <row r="317" spans="1:51" s="13" customFormat="1" ht="12">
      <c r="A317" s="13"/>
      <c r="B317" s="241"/>
      <c r="C317" s="242"/>
      <c r="D317" s="243" t="s">
        <v>190</v>
      </c>
      <c r="E317" s="244" t="s">
        <v>1</v>
      </c>
      <c r="F317" s="245" t="s">
        <v>427</v>
      </c>
      <c r="G317" s="242"/>
      <c r="H317" s="244" t="s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190</v>
      </c>
      <c r="AU317" s="251" t="s">
        <v>84</v>
      </c>
      <c r="AV317" s="13" t="s">
        <v>80</v>
      </c>
      <c r="AW317" s="13" t="s">
        <v>32</v>
      </c>
      <c r="AX317" s="13" t="s">
        <v>76</v>
      </c>
      <c r="AY317" s="251" t="s">
        <v>181</v>
      </c>
    </row>
    <row r="318" spans="1:51" s="14" customFormat="1" ht="12">
      <c r="A318" s="14"/>
      <c r="B318" s="252"/>
      <c r="C318" s="253"/>
      <c r="D318" s="243" t="s">
        <v>190</v>
      </c>
      <c r="E318" s="254" t="s">
        <v>1</v>
      </c>
      <c r="F318" s="255" t="s">
        <v>907</v>
      </c>
      <c r="G318" s="253"/>
      <c r="H318" s="256">
        <v>111.05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190</v>
      </c>
      <c r="AU318" s="262" t="s">
        <v>84</v>
      </c>
      <c r="AV318" s="14" t="s">
        <v>84</v>
      </c>
      <c r="AW318" s="14" t="s">
        <v>32</v>
      </c>
      <c r="AX318" s="14" t="s">
        <v>80</v>
      </c>
      <c r="AY318" s="262" t="s">
        <v>181</v>
      </c>
    </row>
    <row r="319" spans="1:65" s="2" customFormat="1" ht="21.75" customHeight="1">
      <c r="A319" s="39"/>
      <c r="B319" s="40"/>
      <c r="C319" s="228" t="s">
        <v>456</v>
      </c>
      <c r="D319" s="228" t="s">
        <v>183</v>
      </c>
      <c r="E319" s="229" t="s">
        <v>443</v>
      </c>
      <c r="F319" s="230" t="s">
        <v>444</v>
      </c>
      <c r="G319" s="231" t="s">
        <v>186</v>
      </c>
      <c r="H319" s="232">
        <v>242.6</v>
      </c>
      <c r="I319" s="233"/>
      <c r="J319" s="234">
        <f>ROUND(I319*H319,2)</f>
        <v>0</v>
      </c>
      <c r="K319" s="230" t="s">
        <v>187</v>
      </c>
      <c r="L319" s="45"/>
      <c r="M319" s="235" t="s">
        <v>1</v>
      </c>
      <c r="N319" s="236" t="s">
        <v>41</v>
      </c>
      <c r="O319" s="92"/>
      <c r="P319" s="237">
        <f>O319*H319</f>
        <v>0</v>
      </c>
      <c r="Q319" s="237">
        <v>0.00021</v>
      </c>
      <c r="R319" s="237">
        <f>Q319*H319</f>
        <v>0.050946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188</v>
      </c>
      <c r="AT319" s="239" t="s">
        <v>183</v>
      </c>
      <c r="AU319" s="239" t="s">
        <v>84</v>
      </c>
      <c r="AY319" s="18" t="s">
        <v>181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80</v>
      </c>
      <c r="BK319" s="240">
        <f>ROUND(I319*H319,2)</f>
        <v>0</v>
      </c>
      <c r="BL319" s="18" t="s">
        <v>188</v>
      </c>
      <c r="BM319" s="239" t="s">
        <v>445</v>
      </c>
    </row>
    <row r="320" spans="1:51" s="13" customFormat="1" ht="12">
      <c r="A320" s="13"/>
      <c r="B320" s="241"/>
      <c r="C320" s="242"/>
      <c r="D320" s="243" t="s">
        <v>190</v>
      </c>
      <c r="E320" s="244" t="s">
        <v>1</v>
      </c>
      <c r="F320" s="245" t="s">
        <v>427</v>
      </c>
      <c r="G320" s="242"/>
      <c r="H320" s="244" t="s">
        <v>1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190</v>
      </c>
      <c r="AU320" s="251" t="s">
        <v>84</v>
      </c>
      <c r="AV320" s="13" t="s">
        <v>80</v>
      </c>
      <c r="AW320" s="13" t="s">
        <v>32</v>
      </c>
      <c r="AX320" s="13" t="s">
        <v>76</v>
      </c>
      <c r="AY320" s="251" t="s">
        <v>181</v>
      </c>
    </row>
    <row r="321" spans="1:51" s="14" customFormat="1" ht="12">
      <c r="A321" s="14"/>
      <c r="B321" s="252"/>
      <c r="C321" s="253"/>
      <c r="D321" s="243" t="s">
        <v>190</v>
      </c>
      <c r="E321" s="254" t="s">
        <v>1</v>
      </c>
      <c r="F321" s="255" t="s">
        <v>912</v>
      </c>
      <c r="G321" s="253"/>
      <c r="H321" s="256">
        <v>242.6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2" t="s">
        <v>190</v>
      </c>
      <c r="AU321" s="262" t="s">
        <v>84</v>
      </c>
      <c r="AV321" s="14" t="s">
        <v>84</v>
      </c>
      <c r="AW321" s="14" t="s">
        <v>32</v>
      </c>
      <c r="AX321" s="14" t="s">
        <v>80</v>
      </c>
      <c r="AY321" s="262" t="s">
        <v>181</v>
      </c>
    </row>
    <row r="322" spans="1:65" s="2" customFormat="1" ht="24.15" customHeight="1">
      <c r="A322" s="39"/>
      <c r="B322" s="40"/>
      <c r="C322" s="228" t="s">
        <v>463</v>
      </c>
      <c r="D322" s="228" t="s">
        <v>183</v>
      </c>
      <c r="E322" s="229" t="s">
        <v>839</v>
      </c>
      <c r="F322" s="230" t="s">
        <v>840</v>
      </c>
      <c r="G322" s="231" t="s">
        <v>186</v>
      </c>
      <c r="H322" s="232">
        <v>2.88</v>
      </c>
      <c r="I322" s="233"/>
      <c r="J322" s="234">
        <f>ROUND(I322*H322,2)</f>
        <v>0</v>
      </c>
      <c r="K322" s="230" t="s">
        <v>187</v>
      </c>
      <c r="L322" s="45"/>
      <c r="M322" s="235" t="s">
        <v>1</v>
      </c>
      <c r="N322" s="236" t="s">
        <v>41</v>
      </c>
      <c r="O322" s="92"/>
      <c r="P322" s="237">
        <f>O322*H322</f>
        <v>0</v>
      </c>
      <c r="Q322" s="237">
        <v>0.0778</v>
      </c>
      <c r="R322" s="237">
        <f>Q322*H322</f>
        <v>0.22406399999999999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188</v>
      </c>
      <c r="AT322" s="239" t="s">
        <v>183</v>
      </c>
      <c r="AU322" s="239" t="s">
        <v>84</v>
      </c>
      <c r="AY322" s="18" t="s">
        <v>181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80</v>
      </c>
      <c r="BK322" s="240">
        <f>ROUND(I322*H322,2)</f>
        <v>0</v>
      </c>
      <c r="BL322" s="18" t="s">
        <v>188</v>
      </c>
      <c r="BM322" s="239" t="s">
        <v>977</v>
      </c>
    </row>
    <row r="323" spans="1:51" s="13" customFormat="1" ht="12">
      <c r="A323" s="13"/>
      <c r="B323" s="241"/>
      <c r="C323" s="242"/>
      <c r="D323" s="243" t="s">
        <v>190</v>
      </c>
      <c r="E323" s="244" t="s">
        <v>1</v>
      </c>
      <c r="F323" s="245" t="s">
        <v>427</v>
      </c>
      <c r="G323" s="242"/>
      <c r="H323" s="244" t="s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190</v>
      </c>
      <c r="AU323" s="251" t="s">
        <v>84</v>
      </c>
      <c r="AV323" s="13" t="s">
        <v>80</v>
      </c>
      <c r="AW323" s="13" t="s">
        <v>32</v>
      </c>
      <c r="AX323" s="13" t="s">
        <v>76</v>
      </c>
      <c r="AY323" s="251" t="s">
        <v>181</v>
      </c>
    </row>
    <row r="324" spans="1:51" s="14" customFormat="1" ht="12">
      <c r="A324" s="14"/>
      <c r="B324" s="252"/>
      <c r="C324" s="253"/>
      <c r="D324" s="243" t="s">
        <v>190</v>
      </c>
      <c r="E324" s="254" t="s">
        <v>1</v>
      </c>
      <c r="F324" s="255" t="s">
        <v>911</v>
      </c>
      <c r="G324" s="253"/>
      <c r="H324" s="256">
        <v>2.88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190</v>
      </c>
      <c r="AU324" s="262" t="s">
        <v>84</v>
      </c>
      <c r="AV324" s="14" t="s">
        <v>84</v>
      </c>
      <c r="AW324" s="14" t="s">
        <v>32</v>
      </c>
      <c r="AX324" s="14" t="s">
        <v>80</v>
      </c>
      <c r="AY324" s="262" t="s">
        <v>181</v>
      </c>
    </row>
    <row r="325" spans="1:65" s="2" customFormat="1" ht="24.15" customHeight="1">
      <c r="A325" s="39"/>
      <c r="B325" s="40"/>
      <c r="C325" s="228" t="s">
        <v>468</v>
      </c>
      <c r="D325" s="228" t="s">
        <v>183</v>
      </c>
      <c r="E325" s="229" t="s">
        <v>842</v>
      </c>
      <c r="F325" s="230" t="s">
        <v>843</v>
      </c>
      <c r="G325" s="231" t="s">
        <v>186</v>
      </c>
      <c r="H325" s="232">
        <v>2.88</v>
      </c>
      <c r="I325" s="233"/>
      <c r="J325" s="234">
        <f>ROUND(I325*H325,2)</f>
        <v>0</v>
      </c>
      <c r="K325" s="230" t="s">
        <v>187</v>
      </c>
      <c r="L325" s="45"/>
      <c r="M325" s="235" t="s">
        <v>1</v>
      </c>
      <c r="N325" s="236" t="s">
        <v>41</v>
      </c>
      <c r="O325" s="92"/>
      <c r="P325" s="237">
        <f>O325*H325</f>
        <v>0</v>
      </c>
      <c r="Q325" s="237">
        <v>0.10373</v>
      </c>
      <c r="R325" s="237">
        <f>Q325*H325</f>
        <v>0.2987424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188</v>
      </c>
      <c r="AT325" s="239" t="s">
        <v>183</v>
      </c>
      <c r="AU325" s="239" t="s">
        <v>84</v>
      </c>
      <c r="AY325" s="18" t="s">
        <v>181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80</v>
      </c>
      <c r="BK325" s="240">
        <f>ROUND(I325*H325,2)</f>
        <v>0</v>
      </c>
      <c r="BL325" s="18" t="s">
        <v>188</v>
      </c>
      <c r="BM325" s="239" t="s">
        <v>978</v>
      </c>
    </row>
    <row r="326" spans="1:51" s="13" customFormat="1" ht="12">
      <c r="A326" s="13"/>
      <c r="B326" s="241"/>
      <c r="C326" s="242"/>
      <c r="D326" s="243" t="s">
        <v>190</v>
      </c>
      <c r="E326" s="244" t="s">
        <v>1</v>
      </c>
      <c r="F326" s="245" t="s">
        <v>427</v>
      </c>
      <c r="G326" s="242"/>
      <c r="H326" s="244" t="s">
        <v>1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190</v>
      </c>
      <c r="AU326" s="251" t="s">
        <v>84</v>
      </c>
      <c r="AV326" s="13" t="s">
        <v>80</v>
      </c>
      <c r="AW326" s="13" t="s">
        <v>32</v>
      </c>
      <c r="AX326" s="13" t="s">
        <v>76</v>
      </c>
      <c r="AY326" s="251" t="s">
        <v>181</v>
      </c>
    </row>
    <row r="327" spans="1:51" s="14" customFormat="1" ht="12">
      <c r="A327" s="14"/>
      <c r="B327" s="252"/>
      <c r="C327" s="253"/>
      <c r="D327" s="243" t="s">
        <v>190</v>
      </c>
      <c r="E327" s="254" t="s">
        <v>1</v>
      </c>
      <c r="F327" s="255" t="s">
        <v>911</v>
      </c>
      <c r="G327" s="253"/>
      <c r="H327" s="256">
        <v>2.88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2" t="s">
        <v>190</v>
      </c>
      <c r="AU327" s="262" t="s">
        <v>84</v>
      </c>
      <c r="AV327" s="14" t="s">
        <v>84</v>
      </c>
      <c r="AW327" s="14" t="s">
        <v>32</v>
      </c>
      <c r="AX327" s="14" t="s">
        <v>80</v>
      </c>
      <c r="AY327" s="262" t="s">
        <v>181</v>
      </c>
    </row>
    <row r="328" spans="1:65" s="2" customFormat="1" ht="33" customHeight="1">
      <c r="A328" s="39"/>
      <c r="B328" s="40"/>
      <c r="C328" s="228" t="s">
        <v>475</v>
      </c>
      <c r="D328" s="228" t="s">
        <v>183</v>
      </c>
      <c r="E328" s="229" t="s">
        <v>447</v>
      </c>
      <c r="F328" s="230" t="s">
        <v>448</v>
      </c>
      <c r="G328" s="231" t="s">
        <v>186</v>
      </c>
      <c r="H328" s="232">
        <v>242.6</v>
      </c>
      <c r="I328" s="233"/>
      <c r="J328" s="234">
        <f>ROUND(I328*H328,2)</f>
        <v>0</v>
      </c>
      <c r="K328" s="230" t="s">
        <v>187</v>
      </c>
      <c r="L328" s="45"/>
      <c r="M328" s="235" t="s">
        <v>1</v>
      </c>
      <c r="N328" s="236" t="s">
        <v>41</v>
      </c>
      <c r="O328" s="92"/>
      <c r="P328" s="237">
        <f>O328*H328</f>
        <v>0</v>
      </c>
      <c r="Q328" s="237">
        <v>0.12966</v>
      </c>
      <c r="R328" s="237">
        <f>Q328*H328</f>
        <v>31.455516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188</v>
      </c>
      <c r="AT328" s="239" t="s">
        <v>183</v>
      </c>
      <c r="AU328" s="239" t="s">
        <v>84</v>
      </c>
      <c r="AY328" s="18" t="s">
        <v>181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80</v>
      </c>
      <c r="BK328" s="240">
        <f>ROUND(I328*H328,2)</f>
        <v>0</v>
      </c>
      <c r="BL328" s="18" t="s">
        <v>188</v>
      </c>
      <c r="BM328" s="239" t="s">
        <v>449</v>
      </c>
    </row>
    <row r="329" spans="1:51" s="13" customFormat="1" ht="12">
      <c r="A329" s="13"/>
      <c r="B329" s="241"/>
      <c r="C329" s="242"/>
      <c r="D329" s="243" t="s">
        <v>190</v>
      </c>
      <c r="E329" s="244" t="s">
        <v>1</v>
      </c>
      <c r="F329" s="245" t="s">
        <v>427</v>
      </c>
      <c r="G329" s="242"/>
      <c r="H329" s="244" t="s">
        <v>1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190</v>
      </c>
      <c r="AU329" s="251" t="s">
        <v>84</v>
      </c>
      <c r="AV329" s="13" t="s">
        <v>80</v>
      </c>
      <c r="AW329" s="13" t="s">
        <v>32</v>
      </c>
      <c r="AX329" s="13" t="s">
        <v>76</v>
      </c>
      <c r="AY329" s="251" t="s">
        <v>181</v>
      </c>
    </row>
    <row r="330" spans="1:51" s="14" customFormat="1" ht="12">
      <c r="A330" s="14"/>
      <c r="B330" s="252"/>
      <c r="C330" s="253"/>
      <c r="D330" s="243" t="s">
        <v>190</v>
      </c>
      <c r="E330" s="254" t="s">
        <v>1</v>
      </c>
      <c r="F330" s="255" t="s">
        <v>912</v>
      </c>
      <c r="G330" s="253"/>
      <c r="H330" s="256">
        <v>242.6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2" t="s">
        <v>190</v>
      </c>
      <c r="AU330" s="262" t="s">
        <v>84</v>
      </c>
      <c r="AV330" s="14" t="s">
        <v>84</v>
      </c>
      <c r="AW330" s="14" t="s">
        <v>32</v>
      </c>
      <c r="AX330" s="14" t="s">
        <v>80</v>
      </c>
      <c r="AY330" s="262" t="s">
        <v>181</v>
      </c>
    </row>
    <row r="331" spans="1:65" s="2" customFormat="1" ht="33" customHeight="1">
      <c r="A331" s="39"/>
      <c r="B331" s="40"/>
      <c r="C331" s="228" t="s">
        <v>479</v>
      </c>
      <c r="D331" s="228" t="s">
        <v>183</v>
      </c>
      <c r="E331" s="229" t="s">
        <v>451</v>
      </c>
      <c r="F331" s="230" t="s">
        <v>452</v>
      </c>
      <c r="G331" s="231" t="s">
        <v>186</v>
      </c>
      <c r="H331" s="232">
        <v>8</v>
      </c>
      <c r="I331" s="233"/>
      <c r="J331" s="234">
        <f>ROUND(I331*H331,2)</f>
        <v>0</v>
      </c>
      <c r="K331" s="230" t="s">
        <v>187</v>
      </c>
      <c r="L331" s="45"/>
      <c r="M331" s="235" t="s">
        <v>1</v>
      </c>
      <c r="N331" s="236" t="s">
        <v>41</v>
      </c>
      <c r="O331" s="92"/>
      <c r="P331" s="237">
        <f>O331*H331</f>
        <v>0</v>
      </c>
      <c r="Q331" s="237">
        <v>0.18463</v>
      </c>
      <c r="R331" s="237">
        <f>Q331*H331</f>
        <v>1.47704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188</v>
      </c>
      <c r="AT331" s="239" t="s">
        <v>183</v>
      </c>
      <c r="AU331" s="239" t="s">
        <v>84</v>
      </c>
      <c r="AY331" s="18" t="s">
        <v>181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80</v>
      </c>
      <c r="BK331" s="240">
        <f>ROUND(I331*H331,2)</f>
        <v>0</v>
      </c>
      <c r="BL331" s="18" t="s">
        <v>188</v>
      </c>
      <c r="BM331" s="239" t="s">
        <v>453</v>
      </c>
    </row>
    <row r="332" spans="1:51" s="13" customFormat="1" ht="12">
      <c r="A332" s="13"/>
      <c r="B332" s="241"/>
      <c r="C332" s="242"/>
      <c r="D332" s="243" t="s">
        <v>190</v>
      </c>
      <c r="E332" s="244" t="s">
        <v>1</v>
      </c>
      <c r="F332" s="245" t="s">
        <v>427</v>
      </c>
      <c r="G332" s="242"/>
      <c r="H332" s="244" t="s">
        <v>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1" t="s">
        <v>190</v>
      </c>
      <c r="AU332" s="251" t="s">
        <v>84</v>
      </c>
      <c r="AV332" s="13" t="s">
        <v>80</v>
      </c>
      <c r="AW332" s="13" t="s">
        <v>32</v>
      </c>
      <c r="AX332" s="13" t="s">
        <v>76</v>
      </c>
      <c r="AY332" s="251" t="s">
        <v>181</v>
      </c>
    </row>
    <row r="333" spans="1:51" s="14" customFormat="1" ht="12">
      <c r="A333" s="14"/>
      <c r="B333" s="252"/>
      <c r="C333" s="253"/>
      <c r="D333" s="243" t="s">
        <v>190</v>
      </c>
      <c r="E333" s="254" t="s">
        <v>1</v>
      </c>
      <c r="F333" s="255" t="s">
        <v>979</v>
      </c>
      <c r="G333" s="253"/>
      <c r="H333" s="256">
        <v>8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2" t="s">
        <v>190</v>
      </c>
      <c r="AU333" s="262" t="s">
        <v>84</v>
      </c>
      <c r="AV333" s="14" t="s">
        <v>84</v>
      </c>
      <c r="AW333" s="14" t="s">
        <v>32</v>
      </c>
      <c r="AX333" s="14" t="s">
        <v>80</v>
      </c>
      <c r="AY333" s="262" t="s">
        <v>181</v>
      </c>
    </row>
    <row r="334" spans="1:65" s="2" customFormat="1" ht="16.5" customHeight="1">
      <c r="A334" s="39"/>
      <c r="B334" s="40"/>
      <c r="C334" s="228" t="s">
        <v>486</v>
      </c>
      <c r="D334" s="228" t="s">
        <v>183</v>
      </c>
      <c r="E334" s="229" t="s">
        <v>845</v>
      </c>
      <c r="F334" s="230" t="s">
        <v>846</v>
      </c>
      <c r="G334" s="231" t="s">
        <v>186</v>
      </c>
      <c r="H334" s="232">
        <v>2.592</v>
      </c>
      <c r="I334" s="233"/>
      <c r="J334" s="234">
        <f>ROUND(I334*H334,2)</f>
        <v>0</v>
      </c>
      <c r="K334" s="230" t="s">
        <v>187</v>
      </c>
      <c r="L334" s="45"/>
      <c r="M334" s="235" t="s">
        <v>1</v>
      </c>
      <c r="N334" s="236" t="s">
        <v>41</v>
      </c>
      <c r="O334" s="92"/>
      <c r="P334" s="237">
        <f>O334*H334</f>
        <v>0</v>
      </c>
      <c r="Q334" s="237">
        <v>0.24535</v>
      </c>
      <c r="R334" s="237">
        <f>Q334*H334</f>
        <v>0.6359472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188</v>
      </c>
      <c r="AT334" s="239" t="s">
        <v>183</v>
      </c>
      <c r="AU334" s="239" t="s">
        <v>84</v>
      </c>
      <c r="AY334" s="18" t="s">
        <v>181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80</v>
      </c>
      <c r="BK334" s="240">
        <f>ROUND(I334*H334,2)</f>
        <v>0</v>
      </c>
      <c r="BL334" s="18" t="s">
        <v>188</v>
      </c>
      <c r="BM334" s="239" t="s">
        <v>980</v>
      </c>
    </row>
    <row r="335" spans="1:51" s="13" customFormat="1" ht="12">
      <c r="A335" s="13"/>
      <c r="B335" s="241"/>
      <c r="C335" s="242"/>
      <c r="D335" s="243" t="s">
        <v>190</v>
      </c>
      <c r="E335" s="244" t="s">
        <v>1</v>
      </c>
      <c r="F335" s="245" t="s">
        <v>427</v>
      </c>
      <c r="G335" s="242"/>
      <c r="H335" s="244" t="s">
        <v>1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1" t="s">
        <v>190</v>
      </c>
      <c r="AU335" s="251" t="s">
        <v>84</v>
      </c>
      <c r="AV335" s="13" t="s">
        <v>80</v>
      </c>
      <c r="AW335" s="13" t="s">
        <v>32</v>
      </c>
      <c r="AX335" s="13" t="s">
        <v>76</v>
      </c>
      <c r="AY335" s="251" t="s">
        <v>181</v>
      </c>
    </row>
    <row r="336" spans="1:51" s="14" customFormat="1" ht="12">
      <c r="A336" s="14"/>
      <c r="B336" s="252"/>
      <c r="C336" s="253"/>
      <c r="D336" s="243" t="s">
        <v>190</v>
      </c>
      <c r="E336" s="254" t="s">
        <v>1</v>
      </c>
      <c r="F336" s="255" t="s">
        <v>981</v>
      </c>
      <c r="G336" s="253"/>
      <c r="H336" s="256">
        <v>2.592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2" t="s">
        <v>190</v>
      </c>
      <c r="AU336" s="262" t="s">
        <v>84</v>
      </c>
      <c r="AV336" s="14" t="s">
        <v>84</v>
      </c>
      <c r="AW336" s="14" t="s">
        <v>32</v>
      </c>
      <c r="AX336" s="14" t="s">
        <v>80</v>
      </c>
      <c r="AY336" s="262" t="s">
        <v>181</v>
      </c>
    </row>
    <row r="337" spans="1:63" s="12" customFormat="1" ht="22.8" customHeight="1">
      <c r="A337" s="12"/>
      <c r="B337" s="212"/>
      <c r="C337" s="213"/>
      <c r="D337" s="214" t="s">
        <v>75</v>
      </c>
      <c r="E337" s="226" t="s">
        <v>222</v>
      </c>
      <c r="F337" s="226" t="s">
        <v>455</v>
      </c>
      <c r="G337" s="213"/>
      <c r="H337" s="213"/>
      <c r="I337" s="216"/>
      <c r="J337" s="227">
        <f>BK337</f>
        <v>0</v>
      </c>
      <c r="K337" s="213"/>
      <c r="L337" s="218"/>
      <c r="M337" s="219"/>
      <c r="N337" s="220"/>
      <c r="O337" s="220"/>
      <c r="P337" s="221">
        <f>SUM(P338:P571)</f>
        <v>0</v>
      </c>
      <c r="Q337" s="220"/>
      <c r="R337" s="221">
        <f>SUM(R338:R571)</f>
        <v>3.7392717</v>
      </c>
      <c r="S337" s="220"/>
      <c r="T337" s="222">
        <f>SUM(T338:T571)</f>
        <v>0.4555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3" t="s">
        <v>80</v>
      </c>
      <c r="AT337" s="224" t="s">
        <v>75</v>
      </c>
      <c r="AU337" s="224" t="s">
        <v>80</v>
      </c>
      <c r="AY337" s="223" t="s">
        <v>181</v>
      </c>
      <c r="BK337" s="225">
        <f>SUM(BK338:BK571)</f>
        <v>0</v>
      </c>
    </row>
    <row r="338" spans="1:65" s="2" customFormat="1" ht="24.15" customHeight="1">
      <c r="A338" s="39"/>
      <c r="B338" s="40"/>
      <c r="C338" s="228" t="s">
        <v>490</v>
      </c>
      <c r="D338" s="228" t="s">
        <v>183</v>
      </c>
      <c r="E338" s="229" t="s">
        <v>457</v>
      </c>
      <c r="F338" s="230" t="s">
        <v>458</v>
      </c>
      <c r="G338" s="231" t="s">
        <v>459</v>
      </c>
      <c r="H338" s="232">
        <v>1</v>
      </c>
      <c r="I338" s="233"/>
      <c r="J338" s="234">
        <f>ROUND(I338*H338,2)</f>
        <v>0</v>
      </c>
      <c r="K338" s="230" t="s">
        <v>187</v>
      </c>
      <c r="L338" s="45"/>
      <c r="M338" s="235" t="s">
        <v>1</v>
      </c>
      <c r="N338" s="236" t="s">
        <v>41</v>
      </c>
      <c r="O338" s="92"/>
      <c r="P338" s="237">
        <f>O338*H338</f>
        <v>0</v>
      </c>
      <c r="Q338" s="237">
        <v>0</v>
      </c>
      <c r="R338" s="237">
        <f>Q338*H338</f>
        <v>0</v>
      </c>
      <c r="S338" s="237">
        <v>0</v>
      </c>
      <c r="T338" s="23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188</v>
      </c>
      <c r="AT338" s="239" t="s">
        <v>183</v>
      </c>
      <c r="AU338" s="239" t="s">
        <v>84</v>
      </c>
      <c r="AY338" s="18" t="s">
        <v>181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80</v>
      </c>
      <c r="BK338" s="240">
        <f>ROUND(I338*H338,2)</f>
        <v>0</v>
      </c>
      <c r="BL338" s="18" t="s">
        <v>188</v>
      </c>
      <c r="BM338" s="239" t="s">
        <v>460</v>
      </c>
    </row>
    <row r="339" spans="1:51" s="13" customFormat="1" ht="12">
      <c r="A339" s="13"/>
      <c r="B339" s="241"/>
      <c r="C339" s="242"/>
      <c r="D339" s="243" t="s">
        <v>190</v>
      </c>
      <c r="E339" s="244" t="s">
        <v>1</v>
      </c>
      <c r="F339" s="245" t="s">
        <v>982</v>
      </c>
      <c r="G339" s="242"/>
      <c r="H339" s="244" t="s">
        <v>1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1" t="s">
        <v>190</v>
      </c>
      <c r="AU339" s="251" t="s">
        <v>84</v>
      </c>
      <c r="AV339" s="13" t="s">
        <v>80</v>
      </c>
      <c r="AW339" s="13" t="s">
        <v>32</v>
      </c>
      <c r="AX339" s="13" t="s">
        <v>76</v>
      </c>
      <c r="AY339" s="251" t="s">
        <v>181</v>
      </c>
    </row>
    <row r="340" spans="1:51" s="14" customFormat="1" ht="12">
      <c r="A340" s="14"/>
      <c r="B340" s="252"/>
      <c r="C340" s="253"/>
      <c r="D340" s="243" t="s">
        <v>190</v>
      </c>
      <c r="E340" s="254" t="s">
        <v>1</v>
      </c>
      <c r="F340" s="255" t="s">
        <v>983</v>
      </c>
      <c r="G340" s="253"/>
      <c r="H340" s="256">
        <v>1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2" t="s">
        <v>190</v>
      </c>
      <c r="AU340" s="262" t="s">
        <v>84</v>
      </c>
      <c r="AV340" s="14" t="s">
        <v>84</v>
      </c>
      <c r="AW340" s="14" t="s">
        <v>32</v>
      </c>
      <c r="AX340" s="14" t="s">
        <v>80</v>
      </c>
      <c r="AY340" s="262" t="s">
        <v>181</v>
      </c>
    </row>
    <row r="341" spans="1:65" s="2" customFormat="1" ht="24.15" customHeight="1">
      <c r="A341" s="39"/>
      <c r="B341" s="40"/>
      <c r="C341" s="228" t="s">
        <v>496</v>
      </c>
      <c r="D341" s="228" t="s">
        <v>183</v>
      </c>
      <c r="E341" s="229" t="s">
        <v>464</v>
      </c>
      <c r="F341" s="230" t="s">
        <v>465</v>
      </c>
      <c r="G341" s="231" t="s">
        <v>459</v>
      </c>
      <c r="H341" s="232">
        <v>1</v>
      </c>
      <c r="I341" s="233"/>
      <c r="J341" s="234">
        <f>ROUND(I341*H341,2)</f>
        <v>0</v>
      </c>
      <c r="K341" s="230" t="s">
        <v>187</v>
      </c>
      <c r="L341" s="45"/>
      <c r="M341" s="235" t="s">
        <v>1</v>
      </c>
      <c r="N341" s="236" t="s">
        <v>41</v>
      </c>
      <c r="O341" s="92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188</v>
      </c>
      <c r="AT341" s="239" t="s">
        <v>183</v>
      </c>
      <c r="AU341" s="239" t="s">
        <v>84</v>
      </c>
      <c r="AY341" s="18" t="s">
        <v>181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80</v>
      </c>
      <c r="BK341" s="240">
        <f>ROUND(I341*H341,2)</f>
        <v>0</v>
      </c>
      <c r="BL341" s="18" t="s">
        <v>188</v>
      </c>
      <c r="BM341" s="239" t="s">
        <v>466</v>
      </c>
    </row>
    <row r="342" spans="1:51" s="13" customFormat="1" ht="12">
      <c r="A342" s="13"/>
      <c r="B342" s="241"/>
      <c r="C342" s="242"/>
      <c r="D342" s="243" t="s">
        <v>190</v>
      </c>
      <c r="E342" s="244" t="s">
        <v>1</v>
      </c>
      <c r="F342" s="245" t="s">
        <v>982</v>
      </c>
      <c r="G342" s="242"/>
      <c r="H342" s="244" t="s">
        <v>1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1" t="s">
        <v>190</v>
      </c>
      <c r="AU342" s="251" t="s">
        <v>84</v>
      </c>
      <c r="AV342" s="13" t="s">
        <v>80</v>
      </c>
      <c r="AW342" s="13" t="s">
        <v>32</v>
      </c>
      <c r="AX342" s="13" t="s">
        <v>76</v>
      </c>
      <c r="AY342" s="251" t="s">
        <v>181</v>
      </c>
    </row>
    <row r="343" spans="1:51" s="14" customFormat="1" ht="12">
      <c r="A343" s="14"/>
      <c r="B343" s="252"/>
      <c r="C343" s="253"/>
      <c r="D343" s="243" t="s">
        <v>190</v>
      </c>
      <c r="E343" s="254" t="s">
        <v>1</v>
      </c>
      <c r="F343" s="255" t="s">
        <v>984</v>
      </c>
      <c r="G343" s="253"/>
      <c r="H343" s="256">
        <v>1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2" t="s">
        <v>190</v>
      </c>
      <c r="AU343" s="262" t="s">
        <v>84</v>
      </c>
      <c r="AV343" s="14" t="s">
        <v>84</v>
      </c>
      <c r="AW343" s="14" t="s">
        <v>32</v>
      </c>
      <c r="AX343" s="14" t="s">
        <v>76</v>
      </c>
      <c r="AY343" s="262" t="s">
        <v>181</v>
      </c>
    </row>
    <row r="344" spans="1:51" s="15" customFormat="1" ht="12">
      <c r="A344" s="15"/>
      <c r="B344" s="263"/>
      <c r="C344" s="264"/>
      <c r="D344" s="243" t="s">
        <v>190</v>
      </c>
      <c r="E344" s="265" t="s">
        <v>1</v>
      </c>
      <c r="F344" s="266" t="s">
        <v>142</v>
      </c>
      <c r="G344" s="264"/>
      <c r="H344" s="267">
        <v>1</v>
      </c>
      <c r="I344" s="268"/>
      <c r="J344" s="264"/>
      <c r="K344" s="264"/>
      <c r="L344" s="269"/>
      <c r="M344" s="270"/>
      <c r="N344" s="271"/>
      <c r="O344" s="271"/>
      <c r="P344" s="271"/>
      <c r="Q344" s="271"/>
      <c r="R344" s="271"/>
      <c r="S344" s="271"/>
      <c r="T344" s="272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3" t="s">
        <v>190</v>
      </c>
      <c r="AU344" s="273" t="s">
        <v>84</v>
      </c>
      <c r="AV344" s="15" t="s">
        <v>188</v>
      </c>
      <c r="AW344" s="15" t="s">
        <v>32</v>
      </c>
      <c r="AX344" s="15" t="s">
        <v>80</v>
      </c>
      <c r="AY344" s="273" t="s">
        <v>181</v>
      </c>
    </row>
    <row r="345" spans="1:65" s="2" customFormat="1" ht="24.15" customHeight="1">
      <c r="A345" s="39"/>
      <c r="B345" s="40"/>
      <c r="C345" s="228" t="s">
        <v>500</v>
      </c>
      <c r="D345" s="228" t="s">
        <v>183</v>
      </c>
      <c r="E345" s="229" t="s">
        <v>469</v>
      </c>
      <c r="F345" s="230" t="s">
        <v>470</v>
      </c>
      <c r="G345" s="231" t="s">
        <v>471</v>
      </c>
      <c r="H345" s="232">
        <v>1</v>
      </c>
      <c r="I345" s="233"/>
      <c r="J345" s="234">
        <f>ROUND(I345*H345,2)</f>
        <v>0</v>
      </c>
      <c r="K345" s="230" t="s">
        <v>1</v>
      </c>
      <c r="L345" s="45"/>
      <c r="M345" s="235" t="s">
        <v>1</v>
      </c>
      <c r="N345" s="236" t="s">
        <v>41</v>
      </c>
      <c r="O345" s="92"/>
      <c r="P345" s="237">
        <f>O345*H345</f>
        <v>0</v>
      </c>
      <c r="Q345" s="237">
        <v>0.001</v>
      </c>
      <c r="R345" s="237">
        <f>Q345*H345</f>
        <v>0.001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188</v>
      </c>
      <c r="AT345" s="239" t="s">
        <v>183</v>
      </c>
      <c r="AU345" s="239" t="s">
        <v>84</v>
      </c>
      <c r="AY345" s="18" t="s">
        <v>181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80</v>
      </c>
      <c r="BK345" s="240">
        <f>ROUND(I345*H345,2)</f>
        <v>0</v>
      </c>
      <c r="BL345" s="18" t="s">
        <v>188</v>
      </c>
      <c r="BM345" s="239" t="s">
        <v>472</v>
      </c>
    </row>
    <row r="346" spans="1:51" s="13" customFormat="1" ht="12">
      <c r="A346" s="13"/>
      <c r="B346" s="241"/>
      <c r="C346" s="242"/>
      <c r="D346" s="243" t="s">
        <v>190</v>
      </c>
      <c r="E346" s="244" t="s">
        <v>1</v>
      </c>
      <c r="F346" s="245" t="s">
        <v>473</v>
      </c>
      <c r="G346" s="242"/>
      <c r="H346" s="244" t="s">
        <v>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190</v>
      </c>
      <c r="AU346" s="251" t="s">
        <v>84</v>
      </c>
      <c r="AV346" s="13" t="s">
        <v>80</v>
      </c>
      <c r="AW346" s="13" t="s">
        <v>32</v>
      </c>
      <c r="AX346" s="13" t="s">
        <v>76</v>
      </c>
      <c r="AY346" s="251" t="s">
        <v>181</v>
      </c>
    </row>
    <row r="347" spans="1:51" s="13" customFormat="1" ht="12">
      <c r="A347" s="13"/>
      <c r="B347" s="241"/>
      <c r="C347" s="242"/>
      <c r="D347" s="243" t="s">
        <v>190</v>
      </c>
      <c r="E347" s="244" t="s">
        <v>1</v>
      </c>
      <c r="F347" s="245" t="s">
        <v>474</v>
      </c>
      <c r="G347" s="242"/>
      <c r="H347" s="244" t="s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190</v>
      </c>
      <c r="AU347" s="251" t="s">
        <v>84</v>
      </c>
      <c r="AV347" s="13" t="s">
        <v>80</v>
      </c>
      <c r="AW347" s="13" t="s">
        <v>32</v>
      </c>
      <c r="AX347" s="13" t="s">
        <v>76</v>
      </c>
      <c r="AY347" s="251" t="s">
        <v>181</v>
      </c>
    </row>
    <row r="348" spans="1:51" s="14" customFormat="1" ht="12">
      <c r="A348" s="14"/>
      <c r="B348" s="252"/>
      <c r="C348" s="253"/>
      <c r="D348" s="243" t="s">
        <v>190</v>
      </c>
      <c r="E348" s="254" t="s">
        <v>1</v>
      </c>
      <c r="F348" s="255" t="s">
        <v>80</v>
      </c>
      <c r="G348" s="253"/>
      <c r="H348" s="256">
        <v>1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190</v>
      </c>
      <c r="AU348" s="262" t="s">
        <v>84</v>
      </c>
      <c r="AV348" s="14" t="s">
        <v>84</v>
      </c>
      <c r="AW348" s="14" t="s">
        <v>32</v>
      </c>
      <c r="AX348" s="14" t="s">
        <v>80</v>
      </c>
      <c r="AY348" s="262" t="s">
        <v>181</v>
      </c>
    </row>
    <row r="349" spans="1:65" s="2" customFormat="1" ht="24.15" customHeight="1">
      <c r="A349" s="39"/>
      <c r="B349" s="40"/>
      <c r="C349" s="228" t="s">
        <v>261</v>
      </c>
      <c r="D349" s="228" t="s">
        <v>183</v>
      </c>
      <c r="E349" s="229" t="s">
        <v>849</v>
      </c>
      <c r="F349" s="230" t="s">
        <v>850</v>
      </c>
      <c r="G349" s="231" t="s">
        <v>203</v>
      </c>
      <c r="H349" s="232">
        <v>3</v>
      </c>
      <c r="I349" s="233"/>
      <c r="J349" s="234">
        <f>ROUND(I349*H349,2)</f>
        <v>0</v>
      </c>
      <c r="K349" s="230" t="s">
        <v>187</v>
      </c>
      <c r="L349" s="45"/>
      <c r="M349" s="235" t="s">
        <v>1</v>
      </c>
      <c r="N349" s="236" t="s">
        <v>41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188</v>
      </c>
      <c r="AT349" s="239" t="s">
        <v>183</v>
      </c>
      <c r="AU349" s="239" t="s">
        <v>84</v>
      </c>
      <c r="AY349" s="18" t="s">
        <v>181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80</v>
      </c>
      <c r="BK349" s="240">
        <f>ROUND(I349*H349,2)</f>
        <v>0</v>
      </c>
      <c r="BL349" s="18" t="s">
        <v>188</v>
      </c>
      <c r="BM349" s="239" t="s">
        <v>985</v>
      </c>
    </row>
    <row r="350" spans="1:51" s="13" customFormat="1" ht="12">
      <c r="A350" s="13"/>
      <c r="B350" s="241"/>
      <c r="C350" s="242"/>
      <c r="D350" s="243" t="s">
        <v>190</v>
      </c>
      <c r="E350" s="244" t="s">
        <v>1</v>
      </c>
      <c r="F350" s="245" t="s">
        <v>982</v>
      </c>
      <c r="G350" s="242"/>
      <c r="H350" s="244" t="s">
        <v>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190</v>
      </c>
      <c r="AU350" s="251" t="s">
        <v>84</v>
      </c>
      <c r="AV350" s="13" t="s">
        <v>80</v>
      </c>
      <c r="AW350" s="13" t="s">
        <v>32</v>
      </c>
      <c r="AX350" s="13" t="s">
        <v>76</v>
      </c>
      <c r="AY350" s="251" t="s">
        <v>181</v>
      </c>
    </row>
    <row r="351" spans="1:51" s="14" customFormat="1" ht="12">
      <c r="A351" s="14"/>
      <c r="B351" s="252"/>
      <c r="C351" s="253"/>
      <c r="D351" s="243" t="s">
        <v>190</v>
      </c>
      <c r="E351" s="254" t="s">
        <v>785</v>
      </c>
      <c r="F351" s="255" t="s">
        <v>986</v>
      </c>
      <c r="G351" s="253"/>
      <c r="H351" s="256">
        <v>3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190</v>
      </c>
      <c r="AU351" s="262" t="s">
        <v>84</v>
      </c>
      <c r="AV351" s="14" t="s">
        <v>84</v>
      </c>
      <c r="AW351" s="14" t="s">
        <v>32</v>
      </c>
      <c r="AX351" s="14" t="s">
        <v>80</v>
      </c>
      <c r="AY351" s="262" t="s">
        <v>181</v>
      </c>
    </row>
    <row r="352" spans="1:65" s="2" customFormat="1" ht="16.5" customHeight="1">
      <c r="A352" s="39"/>
      <c r="B352" s="40"/>
      <c r="C352" s="285" t="s">
        <v>510</v>
      </c>
      <c r="D352" s="285" t="s">
        <v>369</v>
      </c>
      <c r="E352" s="286" t="s">
        <v>853</v>
      </c>
      <c r="F352" s="287" t="s">
        <v>854</v>
      </c>
      <c r="G352" s="288" t="s">
        <v>203</v>
      </c>
      <c r="H352" s="289">
        <v>3.045</v>
      </c>
      <c r="I352" s="290"/>
      <c r="J352" s="291">
        <f>ROUND(I352*H352,2)</f>
        <v>0</v>
      </c>
      <c r="K352" s="287" t="s">
        <v>690</v>
      </c>
      <c r="L352" s="292"/>
      <c r="M352" s="293" t="s">
        <v>1</v>
      </c>
      <c r="N352" s="294" t="s">
        <v>41</v>
      </c>
      <c r="O352" s="92"/>
      <c r="P352" s="237">
        <f>O352*H352</f>
        <v>0</v>
      </c>
      <c r="Q352" s="237">
        <v>0.00037</v>
      </c>
      <c r="R352" s="237">
        <f>Q352*H352</f>
        <v>0.0011266499999999999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222</v>
      </c>
      <c r="AT352" s="239" t="s">
        <v>369</v>
      </c>
      <c r="AU352" s="239" t="s">
        <v>84</v>
      </c>
      <c r="AY352" s="18" t="s">
        <v>181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80</v>
      </c>
      <c r="BK352" s="240">
        <f>ROUND(I352*H352,2)</f>
        <v>0</v>
      </c>
      <c r="BL352" s="18" t="s">
        <v>188</v>
      </c>
      <c r="BM352" s="239" t="s">
        <v>987</v>
      </c>
    </row>
    <row r="353" spans="1:51" s="14" customFormat="1" ht="12">
      <c r="A353" s="14"/>
      <c r="B353" s="252"/>
      <c r="C353" s="253"/>
      <c r="D353" s="243" t="s">
        <v>190</v>
      </c>
      <c r="E353" s="254" t="s">
        <v>1</v>
      </c>
      <c r="F353" s="255" t="s">
        <v>856</v>
      </c>
      <c r="G353" s="253"/>
      <c r="H353" s="256">
        <v>3.045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2" t="s">
        <v>190</v>
      </c>
      <c r="AU353" s="262" t="s">
        <v>84</v>
      </c>
      <c r="AV353" s="14" t="s">
        <v>84</v>
      </c>
      <c r="AW353" s="14" t="s">
        <v>32</v>
      </c>
      <c r="AX353" s="14" t="s">
        <v>80</v>
      </c>
      <c r="AY353" s="262" t="s">
        <v>181</v>
      </c>
    </row>
    <row r="354" spans="1:65" s="2" customFormat="1" ht="24.15" customHeight="1">
      <c r="A354" s="39"/>
      <c r="B354" s="40"/>
      <c r="C354" s="228" t="s">
        <v>514</v>
      </c>
      <c r="D354" s="228" t="s">
        <v>183</v>
      </c>
      <c r="E354" s="229" t="s">
        <v>988</v>
      </c>
      <c r="F354" s="230" t="s">
        <v>989</v>
      </c>
      <c r="G354" s="231" t="s">
        <v>203</v>
      </c>
      <c r="H354" s="232">
        <v>3</v>
      </c>
      <c r="I354" s="233"/>
      <c r="J354" s="234">
        <f>ROUND(I354*H354,2)</f>
        <v>0</v>
      </c>
      <c r="K354" s="230" t="s">
        <v>187</v>
      </c>
      <c r="L354" s="45"/>
      <c r="M354" s="235" t="s">
        <v>1</v>
      </c>
      <c r="N354" s="236" t="s">
        <v>41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188</v>
      </c>
      <c r="AT354" s="239" t="s">
        <v>183</v>
      </c>
      <c r="AU354" s="239" t="s">
        <v>84</v>
      </c>
      <c r="AY354" s="18" t="s">
        <v>181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80</v>
      </c>
      <c r="BK354" s="240">
        <f>ROUND(I354*H354,2)</f>
        <v>0</v>
      </c>
      <c r="BL354" s="18" t="s">
        <v>188</v>
      </c>
      <c r="BM354" s="239" t="s">
        <v>990</v>
      </c>
    </row>
    <row r="355" spans="1:51" s="13" customFormat="1" ht="12">
      <c r="A355" s="13"/>
      <c r="B355" s="241"/>
      <c r="C355" s="242"/>
      <c r="D355" s="243" t="s">
        <v>190</v>
      </c>
      <c r="E355" s="244" t="s">
        <v>1</v>
      </c>
      <c r="F355" s="245" t="s">
        <v>982</v>
      </c>
      <c r="G355" s="242"/>
      <c r="H355" s="244" t="s">
        <v>1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1" t="s">
        <v>190</v>
      </c>
      <c r="AU355" s="251" t="s">
        <v>84</v>
      </c>
      <c r="AV355" s="13" t="s">
        <v>80</v>
      </c>
      <c r="AW355" s="13" t="s">
        <v>32</v>
      </c>
      <c r="AX355" s="13" t="s">
        <v>76</v>
      </c>
      <c r="AY355" s="251" t="s">
        <v>181</v>
      </c>
    </row>
    <row r="356" spans="1:51" s="14" customFormat="1" ht="12">
      <c r="A356" s="14"/>
      <c r="B356" s="252"/>
      <c r="C356" s="253"/>
      <c r="D356" s="243" t="s">
        <v>190</v>
      </c>
      <c r="E356" s="254" t="s">
        <v>1</v>
      </c>
      <c r="F356" s="255" t="s">
        <v>991</v>
      </c>
      <c r="G356" s="253"/>
      <c r="H356" s="256">
        <v>3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2" t="s">
        <v>190</v>
      </c>
      <c r="AU356" s="262" t="s">
        <v>84</v>
      </c>
      <c r="AV356" s="14" t="s">
        <v>84</v>
      </c>
      <c r="AW356" s="14" t="s">
        <v>32</v>
      </c>
      <c r="AX356" s="14" t="s">
        <v>76</v>
      </c>
      <c r="AY356" s="262" t="s">
        <v>181</v>
      </c>
    </row>
    <row r="357" spans="1:51" s="15" customFormat="1" ht="12">
      <c r="A357" s="15"/>
      <c r="B357" s="263"/>
      <c r="C357" s="264"/>
      <c r="D357" s="243" t="s">
        <v>190</v>
      </c>
      <c r="E357" s="265" t="s">
        <v>900</v>
      </c>
      <c r="F357" s="266" t="s">
        <v>142</v>
      </c>
      <c r="G357" s="264"/>
      <c r="H357" s="267">
        <v>3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3" t="s">
        <v>190</v>
      </c>
      <c r="AU357" s="273" t="s">
        <v>84</v>
      </c>
      <c r="AV357" s="15" t="s">
        <v>188</v>
      </c>
      <c r="AW357" s="15" t="s">
        <v>32</v>
      </c>
      <c r="AX357" s="15" t="s">
        <v>80</v>
      </c>
      <c r="AY357" s="273" t="s">
        <v>181</v>
      </c>
    </row>
    <row r="358" spans="1:65" s="2" customFormat="1" ht="24.15" customHeight="1">
      <c r="A358" s="39"/>
      <c r="B358" s="40"/>
      <c r="C358" s="285" t="s">
        <v>518</v>
      </c>
      <c r="D358" s="285" t="s">
        <v>369</v>
      </c>
      <c r="E358" s="286" t="s">
        <v>992</v>
      </c>
      <c r="F358" s="287" t="s">
        <v>993</v>
      </c>
      <c r="G358" s="288" t="s">
        <v>203</v>
      </c>
      <c r="H358" s="289">
        <v>3.045</v>
      </c>
      <c r="I358" s="290"/>
      <c r="J358" s="291">
        <f>ROUND(I358*H358,2)</f>
        <v>0</v>
      </c>
      <c r="K358" s="287" t="s">
        <v>187</v>
      </c>
      <c r="L358" s="292"/>
      <c r="M358" s="293" t="s">
        <v>1</v>
      </c>
      <c r="N358" s="294" t="s">
        <v>41</v>
      </c>
      <c r="O358" s="92"/>
      <c r="P358" s="237">
        <f>O358*H358</f>
        <v>0</v>
      </c>
      <c r="Q358" s="237">
        <v>0.00106</v>
      </c>
      <c r="R358" s="237">
        <f>Q358*H358</f>
        <v>0.0032277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222</v>
      </c>
      <c r="AT358" s="239" t="s">
        <v>369</v>
      </c>
      <c r="AU358" s="239" t="s">
        <v>84</v>
      </c>
      <c r="AY358" s="18" t="s">
        <v>181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80</v>
      </c>
      <c r="BK358" s="240">
        <f>ROUND(I358*H358,2)</f>
        <v>0</v>
      </c>
      <c r="BL358" s="18" t="s">
        <v>188</v>
      </c>
      <c r="BM358" s="239" t="s">
        <v>994</v>
      </c>
    </row>
    <row r="359" spans="1:51" s="13" customFormat="1" ht="12">
      <c r="A359" s="13"/>
      <c r="B359" s="241"/>
      <c r="C359" s="242"/>
      <c r="D359" s="243" t="s">
        <v>190</v>
      </c>
      <c r="E359" s="244" t="s">
        <v>1</v>
      </c>
      <c r="F359" s="245" t="s">
        <v>982</v>
      </c>
      <c r="G359" s="242"/>
      <c r="H359" s="244" t="s">
        <v>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1" t="s">
        <v>190</v>
      </c>
      <c r="AU359" s="251" t="s">
        <v>84</v>
      </c>
      <c r="AV359" s="13" t="s">
        <v>80</v>
      </c>
      <c r="AW359" s="13" t="s">
        <v>32</v>
      </c>
      <c r="AX359" s="13" t="s">
        <v>76</v>
      </c>
      <c r="AY359" s="251" t="s">
        <v>181</v>
      </c>
    </row>
    <row r="360" spans="1:51" s="13" customFormat="1" ht="12">
      <c r="A360" s="13"/>
      <c r="B360" s="241"/>
      <c r="C360" s="242"/>
      <c r="D360" s="243" t="s">
        <v>190</v>
      </c>
      <c r="E360" s="244" t="s">
        <v>1</v>
      </c>
      <c r="F360" s="245" t="s">
        <v>995</v>
      </c>
      <c r="G360" s="242"/>
      <c r="H360" s="244" t="s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190</v>
      </c>
      <c r="AU360" s="251" t="s">
        <v>84</v>
      </c>
      <c r="AV360" s="13" t="s">
        <v>80</v>
      </c>
      <c r="AW360" s="13" t="s">
        <v>32</v>
      </c>
      <c r="AX360" s="13" t="s">
        <v>76</v>
      </c>
      <c r="AY360" s="251" t="s">
        <v>181</v>
      </c>
    </row>
    <row r="361" spans="1:51" s="13" customFormat="1" ht="12">
      <c r="A361" s="13"/>
      <c r="B361" s="241"/>
      <c r="C361" s="242"/>
      <c r="D361" s="243" t="s">
        <v>190</v>
      </c>
      <c r="E361" s="244" t="s">
        <v>1</v>
      </c>
      <c r="F361" s="245" t="s">
        <v>484</v>
      </c>
      <c r="G361" s="242"/>
      <c r="H361" s="244" t="s">
        <v>1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1" t="s">
        <v>190</v>
      </c>
      <c r="AU361" s="251" t="s">
        <v>84</v>
      </c>
      <c r="AV361" s="13" t="s">
        <v>80</v>
      </c>
      <c r="AW361" s="13" t="s">
        <v>32</v>
      </c>
      <c r="AX361" s="13" t="s">
        <v>76</v>
      </c>
      <c r="AY361" s="251" t="s">
        <v>181</v>
      </c>
    </row>
    <row r="362" spans="1:51" s="14" customFormat="1" ht="12">
      <c r="A362" s="14"/>
      <c r="B362" s="252"/>
      <c r="C362" s="253"/>
      <c r="D362" s="243" t="s">
        <v>190</v>
      </c>
      <c r="E362" s="254" t="s">
        <v>1</v>
      </c>
      <c r="F362" s="255" t="s">
        <v>996</v>
      </c>
      <c r="G362" s="253"/>
      <c r="H362" s="256">
        <v>3.045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2" t="s">
        <v>190</v>
      </c>
      <c r="AU362" s="262" t="s">
        <v>84</v>
      </c>
      <c r="AV362" s="14" t="s">
        <v>84</v>
      </c>
      <c r="AW362" s="14" t="s">
        <v>32</v>
      </c>
      <c r="AX362" s="14" t="s">
        <v>80</v>
      </c>
      <c r="AY362" s="262" t="s">
        <v>181</v>
      </c>
    </row>
    <row r="363" spans="1:65" s="2" customFormat="1" ht="24.15" customHeight="1">
      <c r="A363" s="39"/>
      <c r="B363" s="40"/>
      <c r="C363" s="228" t="s">
        <v>524</v>
      </c>
      <c r="D363" s="228" t="s">
        <v>183</v>
      </c>
      <c r="E363" s="229" t="s">
        <v>476</v>
      </c>
      <c r="F363" s="230" t="s">
        <v>477</v>
      </c>
      <c r="G363" s="231" t="s">
        <v>203</v>
      </c>
      <c r="H363" s="232">
        <v>5</v>
      </c>
      <c r="I363" s="233"/>
      <c r="J363" s="234">
        <f>ROUND(I363*H363,2)</f>
        <v>0</v>
      </c>
      <c r="K363" s="230" t="s">
        <v>187</v>
      </c>
      <c r="L363" s="45"/>
      <c r="M363" s="235" t="s">
        <v>1</v>
      </c>
      <c r="N363" s="236" t="s">
        <v>41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188</v>
      </c>
      <c r="AT363" s="239" t="s">
        <v>183</v>
      </c>
      <c r="AU363" s="239" t="s">
        <v>84</v>
      </c>
      <c r="AY363" s="18" t="s">
        <v>181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80</v>
      </c>
      <c r="BK363" s="240">
        <f>ROUND(I363*H363,2)</f>
        <v>0</v>
      </c>
      <c r="BL363" s="18" t="s">
        <v>188</v>
      </c>
      <c r="BM363" s="239" t="s">
        <v>478</v>
      </c>
    </row>
    <row r="364" spans="1:65" s="2" customFormat="1" ht="21.75" customHeight="1">
      <c r="A364" s="39"/>
      <c r="B364" s="40"/>
      <c r="C364" s="285" t="s">
        <v>529</v>
      </c>
      <c r="D364" s="285" t="s">
        <v>369</v>
      </c>
      <c r="E364" s="286" t="s">
        <v>480</v>
      </c>
      <c r="F364" s="287" t="s">
        <v>481</v>
      </c>
      <c r="G364" s="288" t="s">
        <v>203</v>
      </c>
      <c r="H364" s="289">
        <v>5.075</v>
      </c>
      <c r="I364" s="290"/>
      <c r="J364" s="291">
        <f>ROUND(I364*H364,2)</f>
        <v>0</v>
      </c>
      <c r="K364" s="287" t="s">
        <v>187</v>
      </c>
      <c r="L364" s="292"/>
      <c r="M364" s="293" t="s">
        <v>1</v>
      </c>
      <c r="N364" s="294" t="s">
        <v>41</v>
      </c>
      <c r="O364" s="92"/>
      <c r="P364" s="237">
        <f>O364*H364</f>
        <v>0</v>
      </c>
      <c r="Q364" s="237">
        <v>0.00147</v>
      </c>
      <c r="R364" s="237">
        <f>Q364*H364</f>
        <v>0.00746025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222</v>
      </c>
      <c r="AT364" s="239" t="s">
        <v>369</v>
      </c>
      <c r="AU364" s="239" t="s">
        <v>84</v>
      </c>
      <c r="AY364" s="18" t="s">
        <v>181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80</v>
      </c>
      <c r="BK364" s="240">
        <f>ROUND(I364*H364,2)</f>
        <v>0</v>
      </c>
      <c r="BL364" s="18" t="s">
        <v>188</v>
      </c>
      <c r="BM364" s="239" t="s">
        <v>482</v>
      </c>
    </row>
    <row r="365" spans="1:51" s="13" customFormat="1" ht="12">
      <c r="A365" s="13"/>
      <c r="B365" s="241"/>
      <c r="C365" s="242"/>
      <c r="D365" s="243" t="s">
        <v>190</v>
      </c>
      <c r="E365" s="244" t="s">
        <v>1</v>
      </c>
      <c r="F365" s="245" t="s">
        <v>982</v>
      </c>
      <c r="G365" s="242"/>
      <c r="H365" s="244" t="s">
        <v>1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1" t="s">
        <v>190</v>
      </c>
      <c r="AU365" s="251" t="s">
        <v>84</v>
      </c>
      <c r="AV365" s="13" t="s">
        <v>80</v>
      </c>
      <c r="AW365" s="13" t="s">
        <v>32</v>
      </c>
      <c r="AX365" s="13" t="s">
        <v>76</v>
      </c>
      <c r="AY365" s="251" t="s">
        <v>181</v>
      </c>
    </row>
    <row r="366" spans="1:51" s="13" customFormat="1" ht="12">
      <c r="A366" s="13"/>
      <c r="B366" s="241"/>
      <c r="C366" s="242"/>
      <c r="D366" s="243" t="s">
        <v>190</v>
      </c>
      <c r="E366" s="244" t="s">
        <v>1</v>
      </c>
      <c r="F366" s="245" t="s">
        <v>483</v>
      </c>
      <c r="G366" s="242"/>
      <c r="H366" s="244" t="s">
        <v>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1" t="s">
        <v>190</v>
      </c>
      <c r="AU366" s="251" t="s">
        <v>84</v>
      </c>
      <c r="AV366" s="13" t="s">
        <v>80</v>
      </c>
      <c r="AW366" s="13" t="s">
        <v>32</v>
      </c>
      <c r="AX366" s="13" t="s">
        <v>76</v>
      </c>
      <c r="AY366" s="251" t="s">
        <v>181</v>
      </c>
    </row>
    <row r="367" spans="1:51" s="13" customFormat="1" ht="12">
      <c r="A367" s="13"/>
      <c r="B367" s="241"/>
      <c r="C367" s="242"/>
      <c r="D367" s="243" t="s">
        <v>190</v>
      </c>
      <c r="E367" s="244" t="s">
        <v>1</v>
      </c>
      <c r="F367" s="245" t="s">
        <v>484</v>
      </c>
      <c r="G367" s="242"/>
      <c r="H367" s="244" t="s">
        <v>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1" t="s">
        <v>190</v>
      </c>
      <c r="AU367" s="251" t="s">
        <v>84</v>
      </c>
      <c r="AV367" s="13" t="s">
        <v>80</v>
      </c>
      <c r="AW367" s="13" t="s">
        <v>32</v>
      </c>
      <c r="AX367" s="13" t="s">
        <v>76</v>
      </c>
      <c r="AY367" s="251" t="s">
        <v>181</v>
      </c>
    </row>
    <row r="368" spans="1:51" s="14" customFormat="1" ht="12">
      <c r="A368" s="14"/>
      <c r="B368" s="252"/>
      <c r="C368" s="253"/>
      <c r="D368" s="243" t="s">
        <v>190</v>
      </c>
      <c r="E368" s="254" t="s">
        <v>1</v>
      </c>
      <c r="F368" s="255" t="s">
        <v>485</v>
      </c>
      <c r="G368" s="253"/>
      <c r="H368" s="256">
        <v>5.075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2" t="s">
        <v>190</v>
      </c>
      <c r="AU368" s="262" t="s">
        <v>84</v>
      </c>
      <c r="AV368" s="14" t="s">
        <v>84</v>
      </c>
      <c r="AW368" s="14" t="s">
        <v>32</v>
      </c>
      <c r="AX368" s="14" t="s">
        <v>80</v>
      </c>
      <c r="AY368" s="262" t="s">
        <v>181</v>
      </c>
    </row>
    <row r="369" spans="1:65" s="2" customFormat="1" ht="24.15" customHeight="1">
      <c r="A369" s="39"/>
      <c r="B369" s="40"/>
      <c r="C369" s="228" t="s">
        <v>534</v>
      </c>
      <c r="D369" s="228" t="s">
        <v>183</v>
      </c>
      <c r="E369" s="229" t="s">
        <v>487</v>
      </c>
      <c r="F369" s="230" t="s">
        <v>488</v>
      </c>
      <c r="G369" s="231" t="s">
        <v>203</v>
      </c>
      <c r="H369" s="232">
        <v>113</v>
      </c>
      <c r="I369" s="233"/>
      <c r="J369" s="234">
        <f>ROUND(I369*H369,2)</f>
        <v>0</v>
      </c>
      <c r="K369" s="230" t="s">
        <v>187</v>
      </c>
      <c r="L369" s="45"/>
      <c r="M369" s="235" t="s">
        <v>1</v>
      </c>
      <c r="N369" s="236" t="s">
        <v>41</v>
      </c>
      <c r="O369" s="92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188</v>
      </c>
      <c r="AT369" s="239" t="s">
        <v>183</v>
      </c>
      <c r="AU369" s="239" t="s">
        <v>84</v>
      </c>
      <c r="AY369" s="18" t="s">
        <v>181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80</v>
      </c>
      <c r="BK369" s="240">
        <f>ROUND(I369*H369,2)</f>
        <v>0</v>
      </c>
      <c r="BL369" s="18" t="s">
        <v>188</v>
      </c>
      <c r="BM369" s="239" t="s">
        <v>489</v>
      </c>
    </row>
    <row r="370" spans="1:51" s="13" customFormat="1" ht="12">
      <c r="A370" s="13"/>
      <c r="B370" s="241"/>
      <c r="C370" s="242"/>
      <c r="D370" s="243" t="s">
        <v>190</v>
      </c>
      <c r="E370" s="244" t="s">
        <v>1</v>
      </c>
      <c r="F370" s="245" t="s">
        <v>982</v>
      </c>
      <c r="G370" s="242"/>
      <c r="H370" s="244" t="s">
        <v>1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1" t="s">
        <v>190</v>
      </c>
      <c r="AU370" s="251" t="s">
        <v>84</v>
      </c>
      <c r="AV370" s="13" t="s">
        <v>80</v>
      </c>
      <c r="AW370" s="13" t="s">
        <v>32</v>
      </c>
      <c r="AX370" s="13" t="s">
        <v>76</v>
      </c>
      <c r="AY370" s="251" t="s">
        <v>181</v>
      </c>
    </row>
    <row r="371" spans="1:51" s="14" customFormat="1" ht="12">
      <c r="A371" s="14"/>
      <c r="B371" s="252"/>
      <c r="C371" s="253"/>
      <c r="D371" s="243" t="s">
        <v>190</v>
      </c>
      <c r="E371" s="254" t="s">
        <v>1</v>
      </c>
      <c r="F371" s="255" t="s">
        <v>997</v>
      </c>
      <c r="G371" s="253"/>
      <c r="H371" s="256">
        <v>110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2" t="s">
        <v>190</v>
      </c>
      <c r="AU371" s="262" t="s">
        <v>84</v>
      </c>
      <c r="AV371" s="14" t="s">
        <v>84</v>
      </c>
      <c r="AW371" s="14" t="s">
        <v>32</v>
      </c>
      <c r="AX371" s="14" t="s">
        <v>76</v>
      </c>
      <c r="AY371" s="262" t="s">
        <v>181</v>
      </c>
    </row>
    <row r="372" spans="1:51" s="14" customFormat="1" ht="12">
      <c r="A372" s="14"/>
      <c r="B372" s="252"/>
      <c r="C372" s="253"/>
      <c r="D372" s="243" t="s">
        <v>190</v>
      </c>
      <c r="E372" s="254" t="s">
        <v>1</v>
      </c>
      <c r="F372" s="255" t="s">
        <v>991</v>
      </c>
      <c r="G372" s="253"/>
      <c r="H372" s="256">
        <v>3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2" t="s">
        <v>190</v>
      </c>
      <c r="AU372" s="262" t="s">
        <v>84</v>
      </c>
      <c r="AV372" s="14" t="s">
        <v>84</v>
      </c>
      <c r="AW372" s="14" t="s">
        <v>32</v>
      </c>
      <c r="AX372" s="14" t="s">
        <v>76</v>
      </c>
      <c r="AY372" s="262" t="s">
        <v>181</v>
      </c>
    </row>
    <row r="373" spans="1:51" s="15" customFormat="1" ht="12">
      <c r="A373" s="15"/>
      <c r="B373" s="263"/>
      <c r="C373" s="264"/>
      <c r="D373" s="243" t="s">
        <v>190</v>
      </c>
      <c r="E373" s="265" t="s">
        <v>150</v>
      </c>
      <c r="F373" s="266" t="s">
        <v>142</v>
      </c>
      <c r="G373" s="264"/>
      <c r="H373" s="267">
        <v>113</v>
      </c>
      <c r="I373" s="268"/>
      <c r="J373" s="264"/>
      <c r="K373" s="264"/>
      <c r="L373" s="269"/>
      <c r="M373" s="270"/>
      <c r="N373" s="271"/>
      <c r="O373" s="271"/>
      <c r="P373" s="271"/>
      <c r="Q373" s="271"/>
      <c r="R373" s="271"/>
      <c r="S373" s="271"/>
      <c r="T373" s="272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3" t="s">
        <v>190</v>
      </c>
      <c r="AU373" s="273" t="s">
        <v>84</v>
      </c>
      <c r="AV373" s="15" t="s">
        <v>188</v>
      </c>
      <c r="AW373" s="15" t="s">
        <v>32</v>
      </c>
      <c r="AX373" s="15" t="s">
        <v>80</v>
      </c>
      <c r="AY373" s="273" t="s">
        <v>181</v>
      </c>
    </row>
    <row r="374" spans="1:65" s="2" customFormat="1" ht="21.75" customHeight="1">
      <c r="A374" s="39"/>
      <c r="B374" s="40"/>
      <c r="C374" s="285" t="s">
        <v>540</v>
      </c>
      <c r="D374" s="285" t="s">
        <v>369</v>
      </c>
      <c r="E374" s="286" t="s">
        <v>491</v>
      </c>
      <c r="F374" s="287" t="s">
        <v>492</v>
      </c>
      <c r="G374" s="288" t="s">
        <v>203</v>
      </c>
      <c r="H374" s="289">
        <v>114.695</v>
      </c>
      <c r="I374" s="290"/>
      <c r="J374" s="291">
        <f>ROUND(I374*H374,2)</f>
        <v>0</v>
      </c>
      <c r="K374" s="287" t="s">
        <v>187</v>
      </c>
      <c r="L374" s="292"/>
      <c r="M374" s="293" t="s">
        <v>1</v>
      </c>
      <c r="N374" s="294" t="s">
        <v>41</v>
      </c>
      <c r="O374" s="92"/>
      <c r="P374" s="237">
        <f>O374*H374</f>
        <v>0</v>
      </c>
      <c r="Q374" s="237">
        <v>0.00218</v>
      </c>
      <c r="R374" s="237">
        <f>Q374*H374</f>
        <v>0.2500351</v>
      </c>
      <c r="S374" s="237">
        <v>0</v>
      </c>
      <c r="T374" s="238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9" t="s">
        <v>222</v>
      </c>
      <c r="AT374" s="239" t="s">
        <v>369</v>
      </c>
      <c r="AU374" s="239" t="s">
        <v>84</v>
      </c>
      <c r="AY374" s="18" t="s">
        <v>181</v>
      </c>
      <c r="BE374" s="240">
        <f>IF(N374="základní",J374,0)</f>
        <v>0</v>
      </c>
      <c r="BF374" s="240">
        <f>IF(N374="snížená",J374,0)</f>
        <v>0</v>
      </c>
      <c r="BG374" s="240">
        <f>IF(N374="zákl. přenesená",J374,0)</f>
        <v>0</v>
      </c>
      <c r="BH374" s="240">
        <f>IF(N374="sníž. přenesená",J374,0)</f>
        <v>0</v>
      </c>
      <c r="BI374" s="240">
        <f>IF(N374="nulová",J374,0)</f>
        <v>0</v>
      </c>
      <c r="BJ374" s="18" t="s">
        <v>80</v>
      </c>
      <c r="BK374" s="240">
        <f>ROUND(I374*H374,2)</f>
        <v>0</v>
      </c>
      <c r="BL374" s="18" t="s">
        <v>188</v>
      </c>
      <c r="BM374" s="239" t="s">
        <v>493</v>
      </c>
    </row>
    <row r="375" spans="1:65" s="2" customFormat="1" ht="33" customHeight="1">
      <c r="A375" s="39"/>
      <c r="B375" s="40"/>
      <c r="C375" s="228" t="s">
        <v>545</v>
      </c>
      <c r="D375" s="228" t="s">
        <v>183</v>
      </c>
      <c r="E375" s="229" t="s">
        <v>998</v>
      </c>
      <c r="F375" s="230" t="s">
        <v>999</v>
      </c>
      <c r="G375" s="231" t="s">
        <v>459</v>
      </c>
      <c r="H375" s="232">
        <v>1</v>
      </c>
      <c r="I375" s="233"/>
      <c r="J375" s="234">
        <f>ROUND(I375*H375,2)</f>
        <v>0</v>
      </c>
      <c r="K375" s="230" t="s">
        <v>187</v>
      </c>
      <c r="L375" s="45"/>
      <c r="M375" s="235" t="s">
        <v>1</v>
      </c>
      <c r="N375" s="236" t="s">
        <v>41</v>
      </c>
      <c r="O375" s="92"/>
      <c r="P375" s="237">
        <f>O375*H375</f>
        <v>0</v>
      </c>
      <c r="Q375" s="237">
        <v>0.00167</v>
      </c>
      <c r="R375" s="237">
        <f>Q375*H375</f>
        <v>0.00167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188</v>
      </c>
      <c r="AT375" s="239" t="s">
        <v>183</v>
      </c>
      <c r="AU375" s="239" t="s">
        <v>84</v>
      </c>
      <c r="AY375" s="18" t="s">
        <v>181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80</v>
      </c>
      <c r="BK375" s="240">
        <f>ROUND(I375*H375,2)</f>
        <v>0</v>
      </c>
      <c r="BL375" s="18" t="s">
        <v>188</v>
      </c>
      <c r="BM375" s="239" t="s">
        <v>1000</v>
      </c>
    </row>
    <row r="376" spans="1:51" s="13" customFormat="1" ht="12">
      <c r="A376" s="13"/>
      <c r="B376" s="241"/>
      <c r="C376" s="242"/>
      <c r="D376" s="243" t="s">
        <v>190</v>
      </c>
      <c r="E376" s="244" t="s">
        <v>1</v>
      </c>
      <c r="F376" s="245" t="s">
        <v>982</v>
      </c>
      <c r="G376" s="242"/>
      <c r="H376" s="244" t="s">
        <v>1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1" t="s">
        <v>190</v>
      </c>
      <c r="AU376" s="251" t="s">
        <v>84</v>
      </c>
      <c r="AV376" s="13" t="s">
        <v>80</v>
      </c>
      <c r="AW376" s="13" t="s">
        <v>32</v>
      </c>
      <c r="AX376" s="13" t="s">
        <v>76</v>
      </c>
      <c r="AY376" s="251" t="s">
        <v>181</v>
      </c>
    </row>
    <row r="377" spans="1:51" s="14" customFormat="1" ht="12">
      <c r="A377" s="14"/>
      <c r="B377" s="252"/>
      <c r="C377" s="253"/>
      <c r="D377" s="243" t="s">
        <v>190</v>
      </c>
      <c r="E377" s="254" t="s">
        <v>1</v>
      </c>
      <c r="F377" s="255" t="s">
        <v>80</v>
      </c>
      <c r="G377" s="253"/>
      <c r="H377" s="256">
        <v>1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2" t="s">
        <v>190</v>
      </c>
      <c r="AU377" s="262" t="s">
        <v>84</v>
      </c>
      <c r="AV377" s="14" t="s">
        <v>84</v>
      </c>
      <c r="AW377" s="14" t="s">
        <v>32</v>
      </c>
      <c r="AX377" s="14" t="s">
        <v>80</v>
      </c>
      <c r="AY377" s="262" t="s">
        <v>181</v>
      </c>
    </row>
    <row r="378" spans="1:65" s="2" customFormat="1" ht="24.15" customHeight="1">
      <c r="A378" s="39"/>
      <c r="B378" s="40"/>
      <c r="C378" s="285" t="s">
        <v>549</v>
      </c>
      <c r="D378" s="285" t="s">
        <v>369</v>
      </c>
      <c r="E378" s="286" t="s">
        <v>1001</v>
      </c>
      <c r="F378" s="287" t="s">
        <v>1002</v>
      </c>
      <c r="G378" s="288" t="s">
        <v>459</v>
      </c>
      <c r="H378" s="289">
        <v>1.02</v>
      </c>
      <c r="I378" s="290"/>
      <c r="J378" s="291">
        <f>ROUND(I378*H378,2)</f>
        <v>0</v>
      </c>
      <c r="K378" s="287" t="s">
        <v>187</v>
      </c>
      <c r="L378" s="292"/>
      <c r="M378" s="293" t="s">
        <v>1</v>
      </c>
      <c r="N378" s="294" t="s">
        <v>41</v>
      </c>
      <c r="O378" s="92"/>
      <c r="P378" s="237">
        <f>O378*H378</f>
        <v>0</v>
      </c>
      <c r="Q378" s="237">
        <v>0.012</v>
      </c>
      <c r="R378" s="237">
        <f>Q378*H378</f>
        <v>0.012240000000000001</v>
      </c>
      <c r="S378" s="237">
        <v>0</v>
      </c>
      <c r="T378" s="23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9" t="s">
        <v>222</v>
      </c>
      <c r="AT378" s="239" t="s">
        <v>369</v>
      </c>
      <c r="AU378" s="239" t="s">
        <v>84</v>
      </c>
      <c r="AY378" s="18" t="s">
        <v>181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8" t="s">
        <v>80</v>
      </c>
      <c r="BK378" s="240">
        <f>ROUND(I378*H378,2)</f>
        <v>0</v>
      </c>
      <c r="BL378" s="18" t="s">
        <v>188</v>
      </c>
      <c r="BM378" s="239" t="s">
        <v>1003</v>
      </c>
    </row>
    <row r="379" spans="1:51" s="13" customFormat="1" ht="12">
      <c r="A379" s="13"/>
      <c r="B379" s="241"/>
      <c r="C379" s="242"/>
      <c r="D379" s="243" t="s">
        <v>190</v>
      </c>
      <c r="E379" s="244" t="s">
        <v>1</v>
      </c>
      <c r="F379" s="245" t="s">
        <v>982</v>
      </c>
      <c r="G379" s="242"/>
      <c r="H379" s="244" t="s">
        <v>1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1" t="s">
        <v>190</v>
      </c>
      <c r="AU379" s="251" t="s">
        <v>84</v>
      </c>
      <c r="AV379" s="13" t="s">
        <v>80</v>
      </c>
      <c r="AW379" s="13" t="s">
        <v>32</v>
      </c>
      <c r="AX379" s="13" t="s">
        <v>76</v>
      </c>
      <c r="AY379" s="251" t="s">
        <v>181</v>
      </c>
    </row>
    <row r="380" spans="1:51" s="14" customFormat="1" ht="12">
      <c r="A380" s="14"/>
      <c r="B380" s="252"/>
      <c r="C380" s="253"/>
      <c r="D380" s="243" t="s">
        <v>190</v>
      </c>
      <c r="E380" s="254" t="s">
        <v>1</v>
      </c>
      <c r="F380" s="255" t="s">
        <v>504</v>
      </c>
      <c r="G380" s="253"/>
      <c r="H380" s="256">
        <v>1.02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2" t="s">
        <v>190</v>
      </c>
      <c r="AU380" s="262" t="s">
        <v>84</v>
      </c>
      <c r="AV380" s="14" t="s">
        <v>84</v>
      </c>
      <c r="AW380" s="14" t="s">
        <v>32</v>
      </c>
      <c r="AX380" s="14" t="s">
        <v>80</v>
      </c>
      <c r="AY380" s="262" t="s">
        <v>181</v>
      </c>
    </row>
    <row r="381" spans="1:65" s="2" customFormat="1" ht="24.15" customHeight="1">
      <c r="A381" s="39"/>
      <c r="B381" s="40"/>
      <c r="C381" s="228" t="s">
        <v>554</v>
      </c>
      <c r="D381" s="228" t="s">
        <v>183</v>
      </c>
      <c r="E381" s="229" t="s">
        <v>1004</v>
      </c>
      <c r="F381" s="230" t="s">
        <v>1005</v>
      </c>
      <c r="G381" s="231" t="s">
        <v>459</v>
      </c>
      <c r="H381" s="232">
        <v>1</v>
      </c>
      <c r="I381" s="233"/>
      <c r="J381" s="234">
        <f>ROUND(I381*H381,2)</f>
        <v>0</v>
      </c>
      <c r="K381" s="230" t="s">
        <v>187</v>
      </c>
      <c r="L381" s="45"/>
      <c r="M381" s="235" t="s">
        <v>1</v>
      </c>
      <c r="N381" s="236" t="s">
        <v>41</v>
      </c>
      <c r="O381" s="92"/>
      <c r="P381" s="237">
        <f>O381*H381</f>
        <v>0</v>
      </c>
      <c r="Q381" s="237">
        <v>0.00167</v>
      </c>
      <c r="R381" s="237">
        <f>Q381*H381</f>
        <v>0.00167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188</v>
      </c>
      <c r="AT381" s="239" t="s">
        <v>183</v>
      </c>
      <c r="AU381" s="239" t="s">
        <v>84</v>
      </c>
      <c r="AY381" s="18" t="s">
        <v>181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80</v>
      </c>
      <c r="BK381" s="240">
        <f>ROUND(I381*H381,2)</f>
        <v>0</v>
      </c>
      <c r="BL381" s="18" t="s">
        <v>188</v>
      </c>
      <c r="BM381" s="239" t="s">
        <v>1006</v>
      </c>
    </row>
    <row r="382" spans="1:51" s="13" customFormat="1" ht="12">
      <c r="A382" s="13"/>
      <c r="B382" s="241"/>
      <c r="C382" s="242"/>
      <c r="D382" s="243" t="s">
        <v>190</v>
      </c>
      <c r="E382" s="244" t="s">
        <v>1</v>
      </c>
      <c r="F382" s="245" t="s">
        <v>982</v>
      </c>
      <c r="G382" s="242"/>
      <c r="H382" s="244" t="s">
        <v>1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1" t="s">
        <v>190</v>
      </c>
      <c r="AU382" s="251" t="s">
        <v>84</v>
      </c>
      <c r="AV382" s="13" t="s">
        <v>80</v>
      </c>
      <c r="AW382" s="13" t="s">
        <v>32</v>
      </c>
      <c r="AX382" s="13" t="s">
        <v>76</v>
      </c>
      <c r="AY382" s="251" t="s">
        <v>181</v>
      </c>
    </row>
    <row r="383" spans="1:51" s="14" customFormat="1" ht="12">
      <c r="A383" s="14"/>
      <c r="B383" s="252"/>
      <c r="C383" s="253"/>
      <c r="D383" s="243" t="s">
        <v>190</v>
      </c>
      <c r="E383" s="254" t="s">
        <v>1</v>
      </c>
      <c r="F383" s="255" t="s">
        <v>80</v>
      </c>
      <c r="G383" s="253"/>
      <c r="H383" s="256">
        <v>1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2" t="s">
        <v>190</v>
      </c>
      <c r="AU383" s="262" t="s">
        <v>84</v>
      </c>
      <c r="AV383" s="14" t="s">
        <v>84</v>
      </c>
      <c r="AW383" s="14" t="s">
        <v>32</v>
      </c>
      <c r="AX383" s="14" t="s">
        <v>80</v>
      </c>
      <c r="AY383" s="262" t="s">
        <v>181</v>
      </c>
    </row>
    <row r="384" spans="1:65" s="2" customFormat="1" ht="16.5" customHeight="1">
      <c r="A384" s="39"/>
      <c r="B384" s="40"/>
      <c r="C384" s="285" t="s">
        <v>211</v>
      </c>
      <c r="D384" s="285" t="s">
        <v>369</v>
      </c>
      <c r="E384" s="286" t="s">
        <v>1007</v>
      </c>
      <c r="F384" s="287" t="s">
        <v>1008</v>
      </c>
      <c r="G384" s="288" t="s">
        <v>459</v>
      </c>
      <c r="H384" s="289">
        <v>1.02</v>
      </c>
      <c r="I384" s="290"/>
      <c r="J384" s="291">
        <f>ROUND(I384*H384,2)</f>
        <v>0</v>
      </c>
      <c r="K384" s="287" t="s">
        <v>187</v>
      </c>
      <c r="L384" s="292"/>
      <c r="M384" s="293" t="s">
        <v>1</v>
      </c>
      <c r="N384" s="294" t="s">
        <v>41</v>
      </c>
      <c r="O384" s="92"/>
      <c r="P384" s="237">
        <f>O384*H384</f>
        <v>0</v>
      </c>
      <c r="Q384" s="237">
        <v>0.0141</v>
      </c>
      <c r="R384" s="237">
        <f>Q384*H384</f>
        <v>0.014382</v>
      </c>
      <c r="S384" s="237">
        <v>0</v>
      </c>
      <c r="T384" s="23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9" t="s">
        <v>222</v>
      </c>
      <c r="AT384" s="239" t="s">
        <v>369</v>
      </c>
      <c r="AU384" s="239" t="s">
        <v>84</v>
      </c>
      <c r="AY384" s="18" t="s">
        <v>181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8" t="s">
        <v>80</v>
      </c>
      <c r="BK384" s="240">
        <f>ROUND(I384*H384,2)</f>
        <v>0</v>
      </c>
      <c r="BL384" s="18" t="s">
        <v>188</v>
      </c>
      <c r="BM384" s="239" t="s">
        <v>1009</v>
      </c>
    </row>
    <row r="385" spans="1:51" s="13" customFormat="1" ht="12">
      <c r="A385" s="13"/>
      <c r="B385" s="241"/>
      <c r="C385" s="242"/>
      <c r="D385" s="243" t="s">
        <v>190</v>
      </c>
      <c r="E385" s="244" t="s">
        <v>1</v>
      </c>
      <c r="F385" s="245" t="s">
        <v>982</v>
      </c>
      <c r="G385" s="242"/>
      <c r="H385" s="244" t="s">
        <v>1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1" t="s">
        <v>190</v>
      </c>
      <c r="AU385" s="251" t="s">
        <v>84</v>
      </c>
      <c r="AV385" s="13" t="s">
        <v>80</v>
      </c>
      <c r="AW385" s="13" t="s">
        <v>32</v>
      </c>
      <c r="AX385" s="13" t="s">
        <v>76</v>
      </c>
      <c r="AY385" s="251" t="s">
        <v>181</v>
      </c>
    </row>
    <row r="386" spans="1:51" s="14" customFormat="1" ht="12">
      <c r="A386" s="14"/>
      <c r="B386" s="252"/>
      <c r="C386" s="253"/>
      <c r="D386" s="243" t="s">
        <v>190</v>
      </c>
      <c r="E386" s="254" t="s">
        <v>1</v>
      </c>
      <c r="F386" s="255" t="s">
        <v>504</v>
      </c>
      <c r="G386" s="253"/>
      <c r="H386" s="256">
        <v>1.02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2" t="s">
        <v>190</v>
      </c>
      <c r="AU386" s="262" t="s">
        <v>84</v>
      </c>
      <c r="AV386" s="14" t="s">
        <v>84</v>
      </c>
      <c r="AW386" s="14" t="s">
        <v>32</v>
      </c>
      <c r="AX386" s="14" t="s">
        <v>80</v>
      </c>
      <c r="AY386" s="262" t="s">
        <v>181</v>
      </c>
    </row>
    <row r="387" spans="1:65" s="2" customFormat="1" ht="24.15" customHeight="1">
      <c r="A387" s="39"/>
      <c r="B387" s="40"/>
      <c r="C387" s="228" t="s">
        <v>561</v>
      </c>
      <c r="D387" s="228" t="s">
        <v>183</v>
      </c>
      <c r="E387" s="229" t="s">
        <v>505</v>
      </c>
      <c r="F387" s="230" t="s">
        <v>506</v>
      </c>
      <c r="G387" s="231" t="s">
        <v>459</v>
      </c>
      <c r="H387" s="232">
        <v>3</v>
      </c>
      <c r="I387" s="233"/>
      <c r="J387" s="234">
        <f>ROUND(I387*H387,2)</f>
        <v>0</v>
      </c>
      <c r="K387" s="230" t="s">
        <v>187</v>
      </c>
      <c r="L387" s="45"/>
      <c r="M387" s="235" t="s">
        <v>1</v>
      </c>
      <c r="N387" s="236" t="s">
        <v>41</v>
      </c>
      <c r="O387" s="92"/>
      <c r="P387" s="237">
        <f>O387*H387</f>
        <v>0</v>
      </c>
      <c r="Q387" s="237">
        <v>0.00171</v>
      </c>
      <c r="R387" s="237">
        <f>Q387*H387</f>
        <v>0.00513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188</v>
      </c>
      <c r="AT387" s="239" t="s">
        <v>183</v>
      </c>
      <c r="AU387" s="239" t="s">
        <v>84</v>
      </c>
      <c r="AY387" s="18" t="s">
        <v>181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80</v>
      </c>
      <c r="BK387" s="240">
        <f>ROUND(I387*H387,2)</f>
        <v>0</v>
      </c>
      <c r="BL387" s="18" t="s">
        <v>188</v>
      </c>
      <c r="BM387" s="239" t="s">
        <v>507</v>
      </c>
    </row>
    <row r="388" spans="1:51" s="13" customFormat="1" ht="12">
      <c r="A388" s="13"/>
      <c r="B388" s="241"/>
      <c r="C388" s="242"/>
      <c r="D388" s="243" t="s">
        <v>190</v>
      </c>
      <c r="E388" s="244" t="s">
        <v>1</v>
      </c>
      <c r="F388" s="245" t="s">
        <v>982</v>
      </c>
      <c r="G388" s="242"/>
      <c r="H388" s="244" t="s">
        <v>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1" t="s">
        <v>190</v>
      </c>
      <c r="AU388" s="251" t="s">
        <v>84</v>
      </c>
      <c r="AV388" s="13" t="s">
        <v>80</v>
      </c>
      <c r="AW388" s="13" t="s">
        <v>32</v>
      </c>
      <c r="AX388" s="13" t="s">
        <v>76</v>
      </c>
      <c r="AY388" s="251" t="s">
        <v>181</v>
      </c>
    </row>
    <row r="389" spans="1:51" s="14" customFormat="1" ht="12">
      <c r="A389" s="14"/>
      <c r="B389" s="252"/>
      <c r="C389" s="253"/>
      <c r="D389" s="243" t="s">
        <v>190</v>
      </c>
      <c r="E389" s="254" t="s">
        <v>1</v>
      </c>
      <c r="F389" s="255" t="s">
        <v>1010</v>
      </c>
      <c r="G389" s="253"/>
      <c r="H389" s="256">
        <v>3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190</v>
      </c>
      <c r="AU389" s="262" t="s">
        <v>84</v>
      </c>
      <c r="AV389" s="14" t="s">
        <v>84</v>
      </c>
      <c r="AW389" s="14" t="s">
        <v>32</v>
      </c>
      <c r="AX389" s="14" t="s">
        <v>80</v>
      </c>
      <c r="AY389" s="262" t="s">
        <v>181</v>
      </c>
    </row>
    <row r="390" spans="1:65" s="2" customFormat="1" ht="33" customHeight="1">
      <c r="A390" s="39"/>
      <c r="B390" s="40"/>
      <c r="C390" s="285" t="s">
        <v>565</v>
      </c>
      <c r="D390" s="285" t="s">
        <v>369</v>
      </c>
      <c r="E390" s="286" t="s">
        <v>1011</v>
      </c>
      <c r="F390" s="287" t="s">
        <v>1012</v>
      </c>
      <c r="G390" s="288" t="s">
        <v>459</v>
      </c>
      <c r="H390" s="289">
        <v>1.02</v>
      </c>
      <c r="I390" s="290"/>
      <c r="J390" s="291">
        <f>ROUND(I390*H390,2)</f>
        <v>0</v>
      </c>
      <c r="K390" s="287" t="s">
        <v>187</v>
      </c>
      <c r="L390" s="292"/>
      <c r="M390" s="293" t="s">
        <v>1</v>
      </c>
      <c r="N390" s="294" t="s">
        <v>41</v>
      </c>
      <c r="O390" s="92"/>
      <c r="P390" s="237">
        <f>O390*H390</f>
        <v>0</v>
      </c>
      <c r="Q390" s="237">
        <v>0.0165</v>
      </c>
      <c r="R390" s="237">
        <f>Q390*H390</f>
        <v>0.01683</v>
      </c>
      <c r="S390" s="237">
        <v>0</v>
      </c>
      <c r="T390" s="23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222</v>
      </c>
      <c r="AT390" s="239" t="s">
        <v>369</v>
      </c>
      <c r="AU390" s="239" t="s">
        <v>84</v>
      </c>
      <c r="AY390" s="18" t="s">
        <v>181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80</v>
      </c>
      <c r="BK390" s="240">
        <f>ROUND(I390*H390,2)</f>
        <v>0</v>
      </c>
      <c r="BL390" s="18" t="s">
        <v>188</v>
      </c>
      <c r="BM390" s="239" t="s">
        <v>513</v>
      </c>
    </row>
    <row r="391" spans="1:51" s="13" customFormat="1" ht="12">
      <c r="A391" s="13"/>
      <c r="B391" s="241"/>
      <c r="C391" s="242"/>
      <c r="D391" s="243" t="s">
        <v>190</v>
      </c>
      <c r="E391" s="244" t="s">
        <v>1</v>
      </c>
      <c r="F391" s="245" t="s">
        <v>982</v>
      </c>
      <c r="G391" s="242"/>
      <c r="H391" s="244" t="s">
        <v>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190</v>
      </c>
      <c r="AU391" s="251" t="s">
        <v>84</v>
      </c>
      <c r="AV391" s="13" t="s">
        <v>80</v>
      </c>
      <c r="AW391" s="13" t="s">
        <v>32</v>
      </c>
      <c r="AX391" s="13" t="s">
        <v>76</v>
      </c>
      <c r="AY391" s="251" t="s">
        <v>181</v>
      </c>
    </row>
    <row r="392" spans="1:51" s="14" customFormat="1" ht="12">
      <c r="A392" s="14"/>
      <c r="B392" s="252"/>
      <c r="C392" s="253"/>
      <c r="D392" s="243" t="s">
        <v>190</v>
      </c>
      <c r="E392" s="254" t="s">
        <v>1</v>
      </c>
      <c r="F392" s="255" t="s">
        <v>504</v>
      </c>
      <c r="G392" s="253"/>
      <c r="H392" s="256">
        <v>1.02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2" t="s">
        <v>190</v>
      </c>
      <c r="AU392" s="262" t="s">
        <v>84</v>
      </c>
      <c r="AV392" s="14" t="s">
        <v>84</v>
      </c>
      <c r="AW392" s="14" t="s">
        <v>32</v>
      </c>
      <c r="AX392" s="14" t="s">
        <v>80</v>
      </c>
      <c r="AY392" s="262" t="s">
        <v>181</v>
      </c>
    </row>
    <row r="393" spans="1:65" s="2" customFormat="1" ht="33" customHeight="1">
      <c r="A393" s="39"/>
      <c r="B393" s="40"/>
      <c r="C393" s="285" t="s">
        <v>569</v>
      </c>
      <c r="D393" s="285" t="s">
        <v>369</v>
      </c>
      <c r="E393" s="286" t="s">
        <v>515</v>
      </c>
      <c r="F393" s="287" t="s">
        <v>516</v>
      </c>
      <c r="G393" s="288" t="s">
        <v>459</v>
      </c>
      <c r="H393" s="289">
        <v>1.02</v>
      </c>
      <c r="I393" s="290"/>
      <c r="J393" s="291">
        <f>ROUND(I393*H393,2)</f>
        <v>0</v>
      </c>
      <c r="K393" s="287" t="s">
        <v>187</v>
      </c>
      <c r="L393" s="292"/>
      <c r="M393" s="293" t="s">
        <v>1</v>
      </c>
      <c r="N393" s="294" t="s">
        <v>41</v>
      </c>
      <c r="O393" s="92"/>
      <c r="P393" s="237">
        <f>O393*H393</f>
        <v>0</v>
      </c>
      <c r="Q393" s="237">
        <v>0.0178</v>
      </c>
      <c r="R393" s="237">
        <f>Q393*H393</f>
        <v>0.018156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222</v>
      </c>
      <c r="AT393" s="239" t="s">
        <v>369</v>
      </c>
      <c r="AU393" s="239" t="s">
        <v>84</v>
      </c>
      <c r="AY393" s="18" t="s">
        <v>181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80</v>
      </c>
      <c r="BK393" s="240">
        <f>ROUND(I393*H393,2)</f>
        <v>0</v>
      </c>
      <c r="BL393" s="18" t="s">
        <v>188</v>
      </c>
      <c r="BM393" s="239" t="s">
        <v>517</v>
      </c>
    </row>
    <row r="394" spans="1:51" s="13" customFormat="1" ht="12">
      <c r="A394" s="13"/>
      <c r="B394" s="241"/>
      <c r="C394" s="242"/>
      <c r="D394" s="243" t="s">
        <v>190</v>
      </c>
      <c r="E394" s="244" t="s">
        <v>1</v>
      </c>
      <c r="F394" s="245" t="s">
        <v>982</v>
      </c>
      <c r="G394" s="242"/>
      <c r="H394" s="244" t="s">
        <v>1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1" t="s">
        <v>190</v>
      </c>
      <c r="AU394" s="251" t="s">
        <v>84</v>
      </c>
      <c r="AV394" s="13" t="s">
        <v>80</v>
      </c>
      <c r="AW394" s="13" t="s">
        <v>32</v>
      </c>
      <c r="AX394" s="13" t="s">
        <v>76</v>
      </c>
      <c r="AY394" s="251" t="s">
        <v>181</v>
      </c>
    </row>
    <row r="395" spans="1:51" s="14" customFormat="1" ht="12">
      <c r="A395" s="14"/>
      <c r="B395" s="252"/>
      <c r="C395" s="253"/>
      <c r="D395" s="243" t="s">
        <v>190</v>
      </c>
      <c r="E395" s="254" t="s">
        <v>1</v>
      </c>
      <c r="F395" s="255" t="s">
        <v>504</v>
      </c>
      <c r="G395" s="253"/>
      <c r="H395" s="256">
        <v>1.02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2" t="s">
        <v>190</v>
      </c>
      <c r="AU395" s="262" t="s">
        <v>84</v>
      </c>
      <c r="AV395" s="14" t="s">
        <v>84</v>
      </c>
      <c r="AW395" s="14" t="s">
        <v>32</v>
      </c>
      <c r="AX395" s="14" t="s">
        <v>80</v>
      </c>
      <c r="AY395" s="262" t="s">
        <v>181</v>
      </c>
    </row>
    <row r="396" spans="1:65" s="2" customFormat="1" ht="24.15" customHeight="1">
      <c r="A396" s="39"/>
      <c r="B396" s="40"/>
      <c r="C396" s="285" t="s">
        <v>573</v>
      </c>
      <c r="D396" s="285" t="s">
        <v>369</v>
      </c>
      <c r="E396" s="286" t="s">
        <v>511</v>
      </c>
      <c r="F396" s="287" t="s">
        <v>512</v>
      </c>
      <c r="G396" s="288" t="s">
        <v>459</v>
      </c>
      <c r="H396" s="289">
        <v>1.02</v>
      </c>
      <c r="I396" s="290"/>
      <c r="J396" s="291">
        <f>ROUND(I396*H396,2)</f>
        <v>0</v>
      </c>
      <c r="K396" s="287" t="s">
        <v>187</v>
      </c>
      <c r="L396" s="292"/>
      <c r="M396" s="293" t="s">
        <v>1</v>
      </c>
      <c r="N396" s="294" t="s">
        <v>41</v>
      </c>
      <c r="O396" s="92"/>
      <c r="P396" s="237">
        <f>O396*H396</f>
        <v>0</v>
      </c>
      <c r="Q396" s="237">
        <v>0.0197</v>
      </c>
      <c r="R396" s="237">
        <f>Q396*H396</f>
        <v>0.020094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222</v>
      </c>
      <c r="AT396" s="239" t="s">
        <v>369</v>
      </c>
      <c r="AU396" s="239" t="s">
        <v>84</v>
      </c>
      <c r="AY396" s="18" t="s">
        <v>181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80</v>
      </c>
      <c r="BK396" s="240">
        <f>ROUND(I396*H396,2)</f>
        <v>0</v>
      </c>
      <c r="BL396" s="18" t="s">
        <v>188</v>
      </c>
      <c r="BM396" s="239" t="s">
        <v>1013</v>
      </c>
    </row>
    <row r="397" spans="1:51" s="13" customFormat="1" ht="12">
      <c r="A397" s="13"/>
      <c r="B397" s="241"/>
      <c r="C397" s="242"/>
      <c r="D397" s="243" t="s">
        <v>190</v>
      </c>
      <c r="E397" s="244" t="s">
        <v>1</v>
      </c>
      <c r="F397" s="245" t="s">
        <v>982</v>
      </c>
      <c r="G397" s="242"/>
      <c r="H397" s="244" t="s">
        <v>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190</v>
      </c>
      <c r="AU397" s="251" t="s">
        <v>84</v>
      </c>
      <c r="AV397" s="13" t="s">
        <v>80</v>
      </c>
      <c r="AW397" s="13" t="s">
        <v>32</v>
      </c>
      <c r="AX397" s="13" t="s">
        <v>76</v>
      </c>
      <c r="AY397" s="251" t="s">
        <v>181</v>
      </c>
    </row>
    <row r="398" spans="1:51" s="14" customFormat="1" ht="12">
      <c r="A398" s="14"/>
      <c r="B398" s="252"/>
      <c r="C398" s="253"/>
      <c r="D398" s="243" t="s">
        <v>190</v>
      </c>
      <c r="E398" s="254" t="s">
        <v>1</v>
      </c>
      <c r="F398" s="255" t="s">
        <v>504</v>
      </c>
      <c r="G398" s="253"/>
      <c r="H398" s="256">
        <v>1.02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190</v>
      </c>
      <c r="AU398" s="262" t="s">
        <v>84</v>
      </c>
      <c r="AV398" s="14" t="s">
        <v>84</v>
      </c>
      <c r="AW398" s="14" t="s">
        <v>32</v>
      </c>
      <c r="AX398" s="14" t="s">
        <v>80</v>
      </c>
      <c r="AY398" s="262" t="s">
        <v>181</v>
      </c>
    </row>
    <row r="399" spans="1:65" s="2" customFormat="1" ht="24.15" customHeight="1">
      <c r="A399" s="39"/>
      <c r="B399" s="40"/>
      <c r="C399" s="228" t="s">
        <v>577</v>
      </c>
      <c r="D399" s="228" t="s">
        <v>183</v>
      </c>
      <c r="E399" s="229" t="s">
        <v>1014</v>
      </c>
      <c r="F399" s="230" t="s">
        <v>1015</v>
      </c>
      <c r="G399" s="231" t="s">
        <v>459</v>
      </c>
      <c r="H399" s="232">
        <v>1</v>
      </c>
      <c r="I399" s="233"/>
      <c r="J399" s="234">
        <f>ROUND(I399*H399,2)</f>
        <v>0</v>
      </c>
      <c r="K399" s="230" t="s">
        <v>187</v>
      </c>
      <c r="L399" s="45"/>
      <c r="M399" s="235" t="s">
        <v>1</v>
      </c>
      <c r="N399" s="236" t="s">
        <v>41</v>
      </c>
      <c r="O399" s="92"/>
      <c r="P399" s="237">
        <f>O399*H399</f>
        <v>0</v>
      </c>
      <c r="Q399" s="237">
        <v>0</v>
      </c>
      <c r="R399" s="237">
        <f>Q399*H399</f>
        <v>0</v>
      </c>
      <c r="S399" s="237">
        <v>0</v>
      </c>
      <c r="T399" s="23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9" t="s">
        <v>188</v>
      </c>
      <c r="AT399" s="239" t="s">
        <v>183</v>
      </c>
      <c r="AU399" s="239" t="s">
        <v>84</v>
      </c>
      <c r="AY399" s="18" t="s">
        <v>181</v>
      </c>
      <c r="BE399" s="240">
        <f>IF(N399="základní",J399,0)</f>
        <v>0</v>
      </c>
      <c r="BF399" s="240">
        <f>IF(N399="snížená",J399,0)</f>
        <v>0</v>
      </c>
      <c r="BG399" s="240">
        <f>IF(N399="zákl. přenesená",J399,0)</f>
        <v>0</v>
      </c>
      <c r="BH399" s="240">
        <f>IF(N399="sníž. přenesená",J399,0)</f>
        <v>0</v>
      </c>
      <c r="BI399" s="240">
        <f>IF(N399="nulová",J399,0)</f>
        <v>0</v>
      </c>
      <c r="BJ399" s="18" t="s">
        <v>80</v>
      </c>
      <c r="BK399" s="240">
        <f>ROUND(I399*H399,2)</f>
        <v>0</v>
      </c>
      <c r="BL399" s="18" t="s">
        <v>188</v>
      </c>
      <c r="BM399" s="239" t="s">
        <v>1016</v>
      </c>
    </row>
    <row r="400" spans="1:51" s="13" customFormat="1" ht="12">
      <c r="A400" s="13"/>
      <c r="B400" s="241"/>
      <c r="C400" s="242"/>
      <c r="D400" s="243" t="s">
        <v>190</v>
      </c>
      <c r="E400" s="244" t="s">
        <v>1</v>
      </c>
      <c r="F400" s="245" t="s">
        <v>982</v>
      </c>
      <c r="G400" s="242"/>
      <c r="H400" s="244" t="s">
        <v>1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1" t="s">
        <v>190</v>
      </c>
      <c r="AU400" s="251" t="s">
        <v>84</v>
      </c>
      <c r="AV400" s="13" t="s">
        <v>80</v>
      </c>
      <c r="AW400" s="13" t="s">
        <v>32</v>
      </c>
      <c r="AX400" s="13" t="s">
        <v>76</v>
      </c>
      <c r="AY400" s="251" t="s">
        <v>181</v>
      </c>
    </row>
    <row r="401" spans="1:51" s="14" customFormat="1" ht="12">
      <c r="A401" s="14"/>
      <c r="B401" s="252"/>
      <c r="C401" s="253"/>
      <c r="D401" s="243" t="s">
        <v>190</v>
      </c>
      <c r="E401" s="254" t="s">
        <v>1</v>
      </c>
      <c r="F401" s="255" t="s">
        <v>80</v>
      </c>
      <c r="G401" s="253"/>
      <c r="H401" s="256">
        <v>1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2" t="s">
        <v>190</v>
      </c>
      <c r="AU401" s="262" t="s">
        <v>84</v>
      </c>
      <c r="AV401" s="14" t="s">
        <v>84</v>
      </c>
      <c r="AW401" s="14" t="s">
        <v>32</v>
      </c>
      <c r="AX401" s="14" t="s">
        <v>80</v>
      </c>
      <c r="AY401" s="262" t="s">
        <v>181</v>
      </c>
    </row>
    <row r="402" spans="1:65" s="2" customFormat="1" ht="16.5" customHeight="1">
      <c r="A402" s="39"/>
      <c r="B402" s="40"/>
      <c r="C402" s="285" t="s">
        <v>582</v>
      </c>
      <c r="D402" s="285" t="s">
        <v>369</v>
      </c>
      <c r="E402" s="286" t="s">
        <v>1017</v>
      </c>
      <c r="F402" s="287" t="s">
        <v>1018</v>
      </c>
      <c r="G402" s="288" t="s">
        <v>459</v>
      </c>
      <c r="H402" s="289">
        <v>1.015</v>
      </c>
      <c r="I402" s="290"/>
      <c r="J402" s="291">
        <f>ROUND(I402*H402,2)</f>
        <v>0</v>
      </c>
      <c r="K402" s="287" t="s">
        <v>187</v>
      </c>
      <c r="L402" s="292"/>
      <c r="M402" s="293" t="s">
        <v>1</v>
      </c>
      <c r="N402" s="294" t="s">
        <v>41</v>
      </c>
      <c r="O402" s="92"/>
      <c r="P402" s="237">
        <f>O402*H402</f>
        <v>0</v>
      </c>
      <c r="Q402" s="237">
        <v>0.00022</v>
      </c>
      <c r="R402" s="237">
        <f>Q402*H402</f>
        <v>0.00022329999999999998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222</v>
      </c>
      <c r="AT402" s="239" t="s">
        <v>369</v>
      </c>
      <c r="AU402" s="239" t="s">
        <v>84</v>
      </c>
      <c r="AY402" s="18" t="s">
        <v>181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80</v>
      </c>
      <c r="BK402" s="240">
        <f>ROUND(I402*H402,2)</f>
        <v>0</v>
      </c>
      <c r="BL402" s="18" t="s">
        <v>188</v>
      </c>
      <c r="BM402" s="239" t="s">
        <v>1019</v>
      </c>
    </row>
    <row r="403" spans="1:51" s="13" customFormat="1" ht="12">
      <c r="A403" s="13"/>
      <c r="B403" s="241"/>
      <c r="C403" s="242"/>
      <c r="D403" s="243" t="s">
        <v>190</v>
      </c>
      <c r="E403" s="244" t="s">
        <v>1</v>
      </c>
      <c r="F403" s="245" t="s">
        <v>982</v>
      </c>
      <c r="G403" s="242"/>
      <c r="H403" s="244" t="s">
        <v>1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190</v>
      </c>
      <c r="AU403" s="251" t="s">
        <v>84</v>
      </c>
      <c r="AV403" s="13" t="s">
        <v>80</v>
      </c>
      <c r="AW403" s="13" t="s">
        <v>32</v>
      </c>
      <c r="AX403" s="13" t="s">
        <v>76</v>
      </c>
      <c r="AY403" s="251" t="s">
        <v>181</v>
      </c>
    </row>
    <row r="404" spans="1:51" s="14" customFormat="1" ht="12">
      <c r="A404" s="14"/>
      <c r="B404" s="252"/>
      <c r="C404" s="253"/>
      <c r="D404" s="243" t="s">
        <v>190</v>
      </c>
      <c r="E404" s="254" t="s">
        <v>1</v>
      </c>
      <c r="F404" s="255" t="s">
        <v>533</v>
      </c>
      <c r="G404" s="253"/>
      <c r="H404" s="256">
        <v>1.015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2" t="s">
        <v>190</v>
      </c>
      <c r="AU404" s="262" t="s">
        <v>84</v>
      </c>
      <c r="AV404" s="14" t="s">
        <v>84</v>
      </c>
      <c r="AW404" s="14" t="s">
        <v>32</v>
      </c>
      <c r="AX404" s="14" t="s">
        <v>80</v>
      </c>
      <c r="AY404" s="262" t="s">
        <v>181</v>
      </c>
    </row>
    <row r="405" spans="1:65" s="2" customFormat="1" ht="24.15" customHeight="1">
      <c r="A405" s="39"/>
      <c r="B405" s="40"/>
      <c r="C405" s="228" t="s">
        <v>586</v>
      </c>
      <c r="D405" s="228" t="s">
        <v>183</v>
      </c>
      <c r="E405" s="229" t="s">
        <v>519</v>
      </c>
      <c r="F405" s="230" t="s">
        <v>520</v>
      </c>
      <c r="G405" s="231" t="s">
        <v>459</v>
      </c>
      <c r="H405" s="232">
        <v>2</v>
      </c>
      <c r="I405" s="233"/>
      <c r="J405" s="234">
        <f>ROUND(I405*H405,2)</f>
        <v>0</v>
      </c>
      <c r="K405" s="230" t="s">
        <v>187</v>
      </c>
      <c r="L405" s="45"/>
      <c r="M405" s="235" t="s">
        <v>1</v>
      </c>
      <c r="N405" s="236" t="s">
        <v>41</v>
      </c>
      <c r="O405" s="92"/>
      <c r="P405" s="237">
        <f>O405*H405</f>
        <v>0</v>
      </c>
      <c r="Q405" s="237">
        <v>0</v>
      </c>
      <c r="R405" s="237">
        <f>Q405*H405</f>
        <v>0</v>
      </c>
      <c r="S405" s="237">
        <v>0</v>
      </c>
      <c r="T405" s="238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9" t="s">
        <v>188</v>
      </c>
      <c r="AT405" s="239" t="s">
        <v>183</v>
      </c>
      <c r="AU405" s="239" t="s">
        <v>84</v>
      </c>
      <c r="AY405" s="18" t="s">
        <v>181</v>
      </c>
      <c r="BE405" s="240">
        <f>IF(N405="základní",J405,0)</f>
        <v>0</v>
      </c>
      <c r="BF405" s="240">
        <f>IF(N405="snížená",J405,0)</f>
        <v>0</v>
      </c>
      <c r="BG405" s="240">
        <f>IF(N405="zákl. přenesená",J405,0)</f>
        <v>0</v>
      </c>
      <c r="BH405" s="240">
        <f>IF(N405="sníž. přenesená",J405,0)</f>
        <v>0</v>
      </c>
      <c r="BI405" s="240">
        <f>IF(N405="nulová",J405,0)</f>
        <v>0</v>
      </c>
      <c r="BJ405" s="18" t="s">
        <v>80</v>
      </c>
      <c r="BK405" s="240">
        <f>ROUND(I405*H405,2)</f>
        <v>0</v>
      </c>
      <c r="BL405" s="18" t="s">
        <v>188</v>
      </c>
      <c r="BM405" s="239" t="s">
        <v>521</v>
      </c>
    </row>
    <row r="406" spans="1:51" s="13" customFormat="1" ht="12">
      <c r="A406" s="13"/>
      <c r="B406" s="241"/>
      <c r="C406" s="242"/>
      <c r="D406" s="243" t="s">
        <v>190</v>
      </c>
      <c r="E406" s="244" t="s">
        <v>1</v>
      </c>
      <c r="F406" s="245" t="s">
        <v>982</v>
      </c>
      <c r="G406" s="242"/>
      <c r="H406" s="244" t="s">
        <v>1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1" t="s">
        <v>190</v>
      </c>
      <c r="AU406" s="251" t="s">
        <v>84</v>
      </c>
      <c r="AV406" s="13" t="s">
        <v>80</v>
      </c>
      <c r="AW406" s="13" t="s">
        <v>32</v>
      </c>
      <c r="AX406" s="13" t="s">
        <v>76</v>
      </c>
      <c r="AY406" s="251" t="s">
        <v>181</v>
      </c>
    </row>
    <row r="407" spans="1:51" s="14" customFormat="1" ht="12">
      <c r="A407" s="14"/>
      <c r="B407" s="252"/>
      <c r="C407" s="253"/>
      <c r="D407" s="243" t="s">
        <v>190</v>
      </c>
      <c r="E407" s="254" t="s">
        <v>1</v>
      </c>
      <c r="F407" s="255" t="s">
        <v>84</v>
      </c>
      <c r="G407" s="253"/>
      <c r="H407" s="256">
        <v>2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2" t="s">
        <v>190</v>
      </c>
      <c r="AU407" s="262" t="s">
        <v>84</v>
      </c>
      <c r="AV407" s="14" t="s">
        <v>84</v>
      </c>
      <c r="AW407" s="14" t="s">
        <v>32</v>
      </c>
      <c r="AX407" s="14" t="s">
        <v>80</v>
      </c>
      <c r="AY407" s="262" t="s">
        <v>181</v>
      </c>
    </row>
    <row r="408" spans="1:65" s="2" customFormat="1" ht="16.5" customHeight="1">
      <c r="A408" s="39"/>
      <c r="B408" s="40"/>
      <c r="C408" s="285" t="s">
        <v>591</v>
      </c>
      <c r="D408" s="285" t="s">
        <v>369</v>
      </c>
      <c r="E408" s="286" t="s">
        <v>525</v>
      </c>
      <c r="F408" s="287" t="s">
        <v>526</v>
      </c>
      <c r="G408" s="288" t="s">
        <v>459</v>
      </c>
      <c r="H408" s="289">
        <v>2.03</v>
      </c>
      <c r="I408" s="290"/>
      <c r="J408" s="291">
        <f>ROUND(I408*H408,2)</f>
        <v>0</v>
      </c>
      <c r="K408" s="287" t="s">
        <v>187</v>
      </c>
      <c r="L408" s="292"/>
      <c r="M408" s="293" t="s">
        <v>1</v>
      </c>
      <c r="N408" s="294" t="s">
        <v>41</v>
      </c>
      <c r="O408" s="92"/>
      <c r="P408" s="237">
        <f>O408*H408</f>
        <v>0</v>
      </c>
      <c r="Q408" s="237">
        <v>0.00039</v>
      </c>
      <c r="R408" s="237">
        <f>Q408*H408</f>
        <v>0.0007916999999999999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222</v>
      </c>
      <c r="AT408" s="239" t="s">
        <v>369</v>
      </c>
      <c r="AU408" s="239" t="s">
        <v>84</v>
      </c>
      <c r="AY408" s="18" t="s">
        <v>181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80</v>
      </c>
      <c r="BK408" s="240">
        <f>ROUND(I408*H408,2)</f>
        <v>0</v>
      </c>
      <c r="BL408" s="18" t="s">
        <v>188</v>
      </c>
      <c r="BM408" s="239" t="s">
        <v>527</v>
      </c>
    </row>
    <row r="409" spans="1:51" s="13" customFormat="1" ht="12">
      <c r="A409" s="13"/>
      <c r="B409" s="241"/>
      <c r="C409" s="242"/>
      <c r="D409" s="243" t="s">
        <v>190</v>
      </c>
      <c r="E409" s="244" t="s">
        <v>1</v>
      </c>
      <c r="F409" s="245" t="s">
        <v>982</v>
      </c>
      <c r="G409" s="242"/>
      <c r="H409" s="244" t="s">
        <v>1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1" t="s">
        <v>190</v>
      </c>
      <c r="AU409" s="251" t="s">
        <v>84</v>
      </c>
      <c r="AV409" s="13" t="s">
        <v>80</v>
      </c>
      <c r="AW409" s="13" t="s">
        <v>32</v>
      </c>
      <c r="AX409" s="13" t="s">
        <v>76</v>
      </c>
      <c r="AY409" s="251" t="s">
        <v>181</v>
      </c>
    </row>
    <row r="410" spans="1:51" s="14" customFormat="1" ht="12">
      <c r="A410" s="14"/>
      <c r="B410" s="252"/>
      <c r="C410" s="253"/>
      <c r="D410" s="243" t="s">
        <v>190</v>
      </c>
      <c r="E410" s="254" t="s">
        <v>1</v>
      </c>
      <c r="F410" s="255" t="s">
        <v>553</v>
      </c>
      <c r="G410" s="253"/>
      <c r="H410" s="256">
        <v>2.03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2" t="s">
        <v>190</v>
      </c>
      <c r="AU410" s="262" t="s">
        <v>84</v>
      </c>
      <c r="AV410" s="14" t="s">
        <v>84</v>
      </c>
      <c r="AW410" s="14" t="s">
        <v>32</v>
      </c>
      <c r="AX410" s="14" t="s">
        <v>80</v>
      </c>
      <c r="AY410" s="262" t="s">
        <v>181</v>
      </c>
    </row>
    <row r="411" spans="1:65" s="2" customFormat="1" ht="24.15" customHeight="1">
      <c r="A411" s="39"/>
      <c r="B411" s="40"/>
      <c r="C411" s="228" t="s">
        <v>595</v>
      </c>
      <c r="D411" s="228" t="s">
        <v>183</v>
      </c>
      <c r="E411" s="229" t="s">
        <v>535</v>
      </c>
      <c r="F411" s="230" t="s">
        <v>536</v>
      </c>
      <c r="G411" s="231" t="s">
        <v>459</v>
      </c>
      <c r="H411" s="232">
        <v>18</v>
      </c>
      <c r="I411" s="233"/>
      <c r="J411" s="234">
        <f>ROUND(I411*H411,2)</f>
        <v>0</v>
      </c>
      <c r="K411" s="230" t="s">
        <v>187</v>
      </c>
      <c r="L411" s="45"/>
      <c r="M411" s="235" t="s">
        <v>1</v>
      </c>
      <c r="N411" s="236" t="s">
        <v>41</v>
      </c>
      <c r="O411" s="92"/>
      <c r="P411" s="237">
        <f>O411*H411</f>
        <v>0</v>
      </c>
      <c r="Q411" s="237">
        <v>0</v>
      </c>
      <c r="R411" s="237">
        <f>Q411*H411</f>
        <v>0</v>
      </c>
      <c r="S411" s="237">
        <v>0</v>
      </c>
      <c r="T411" s="238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9" t="s">
        <v>188</v>
      </c>
      <c r="AT411" s="239" t="s">
        <v>183</v>
      </c>
      <c r="AU411" s="239" t="s">
        <v>84</v>
      </c>
      <c r="AY411" s="18" t="s">
        <v>181</v>
      </c>
      <c r="BE411" s="240">
        <f>IF(N411="základní",J411,0)</f>
        <v>0</v>
      </c>
      <c r="BF411" s="240">
        <f>IF(N411="snížená",J411,0)</f>
        <v>0</v>
      </c>
      <c r="BG411" s="240">
        <f>IF(N411="zákl. přenesená",J411,0)</f>
        <v>0</v>
      </c>
      <c r="BH411" s="240">
        <f>IF(N411="sníž. přenesená",J411,0)</f>
        <v>0</v>
      </c>
      <c r="BI411" s="240">
        <f>IF(N411="nulová",J411,0)</f>
        <v>0</v>
      </c>
      <c r="BJ411" s="18" t="s">
        <v>80</v>
      </c>
      <c r="BK411" s="240">
        <f>ROUND(I411*H411,2)</f>
        <v>0</v>
      </c>
      <c r="BL411" s="18" t="s">
        <v>188</v>
      </c>
      <c r="BM411" s="239" t="s">
        <v>537</v>
      </c>
    </row>
    <row r="412" spans="1:51" s="13" customFormat="1" ht="12">
      <c r="A412" s="13"/>
      <c r="B412" s="241"/>
      <c r="C412" s="242"/>
      <c r="D412" s="243" t="s">
        <v>190</v>
      </c>
      <c r="E412" s="244" t="s">
        <v>1</v>
      </c>
      <c r="F412" s="245" t="s">
        <v>982</v>
      </c>
      <c r="G412" s="242"/>
      <c r="H412" s="244" t="s">
        <v>1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1" t="s">
        <v>190</v>
      </c>
      <c r="AU412" s="251" t="s">
        <v>84</v>
      </c>
      <c r="AV412" s="13" t="s">
        <v>80</v>
      </c>
      <c r="AW412" s="13" t="s">
        <v>32</v>
      </c>
      <c r="AX412" s="13" t="s">
        <v>76</v>
      </c>
      <c r="AY412" s="251" t="s">
        <v>181</v>
      </c>
    </row>
    <row r="413" spans="1:51" s="14" customFormat="1" ht="12">
      <c r="A413" s="14"/>
      <c r="B413" s="252"/>
      <c r="C413" s="253"/>
      <c r="D413" s="243" t="s">
        <v>190</v>
      </c>
      <c r="E413" s="254" t="s">
        <v>1</v>
      </c>
      <c r="F413" s="255" t="s">
        <v>1020</v>
      </c>
      <c r="G413" s="253"/>
      <c r="H413" s="256">
        <v>17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2" t="s">
        <v>190</v>
      </c>
      <c r="AU413" s="262" t="s">
        <v>84</v>
      </c>
      <c r="AV413" s="14" t="s">
        <v>84</v>
      </c>
      <c r="AW413" s="14" t="s">
        <v>32</v>
      </c>
      <c r="AX413" s="14" t="s">
        <v>76</v>
      </c>
      <c r="AY413" s="262" t="s">
        <v>181</v>
      </c>
    </row>
    <row r="414" spans="1:51" s="14" customFormat="1" ht="12">
      <c r="A414" s="14"/>
      <c r="B414" s="252"/>
      <c r="C414" s="253"/>
      <c r="D414" s="243" t="s">
        <v>190</v>
      </c>
      <c r="E414" s="254" t="s">
        <v>1</v>
      </c>
      <c r="F414" s="255" t="s">
        <v>523</v>
      </c>
      <c r="G414" s="253"/>
      <c r="H414" s="256">
        <v>1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2" t="s">
        <v>190</v>
      </c>
      <c r="AU414" s="262" t="s">
        <v>84</v>
      </c>
      <c r="AV414" s="14" t="s">
        <v>84</v>
      </c>
      <c r="AW414" s="14" t="s">
        <v>32</v>
      </c>
      <c r="AX414" s="14" t="s">
        <v>76</v>
      </c>
      <c r="AY414" s="262" t="s">
        <v>181</v>
      </c>
    </row>
    <row r="415" spans="1:51" s="15" customFormat="1" ht="12">
      <c r="A415" s="15"/>
      <c r="B415" s="263"/>
      <c r="C415" s="264"/>
      <c r="D415" s="243" t="s">
        <v>190</v>
      </c>
      <c r="E415" s="265" t="s">
        <v>1</v>
      </c>
      <c r="F415" s="266" t="s">
        <v>142</v>
      </c>
      <c r="G415" s="264"/>
      <c r="H415" s="267">
        <v>18</v>
      </c>
      <c r="I415" s="268"/>
      <c r="J415" s="264"/>
      <c r="K415" s="264"/>
      <c r="L415" s="269"/>
      <c r="M415" s="270"/>
      <c r="N415" s="271"/>
      <c r="O415" s="271"/>
      <c r="P415" s="271"/>
      <c r="Q415" s="271"/>
      <c r="R415" s="271"/>
      <c r="S415" s="271"/>
      <c r="T415" s="272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3" t="s">
        <v>190</v>
      </c>
      <c r="AU415" s="273" t="s">
        <v>84</v>
      </c>
      <c r="AV415" s="15" t="s">
        <v>188</v>
      </c>
      <c r="AW415" s="15" t="s">
        <v>32</v>
      </c>
      <c r="AX415" s="15" t="s">
        <v>80</v>
      </c>
      <c r="AY415" s="273" t="s">
        <v>181</v>
      </c>
    </row>
    <row r="416" spans="1:65" s="2" customFormat="1" ht="16.5" customHeight="1">
      <c r="A416" s="39"/>
      <c r="B416" s="40"/>
      <c r="C416" s="285" t="s">
        <v>599</v>
      </c>
      <c r="D416" s="285" t="s">
        <v>369</v>
      </c>
      <c r="E416" s="286" t="s">
        <v>541</v>
      </c>
      <c r="F416" s="287" t="s">
        <v>542</v>
      </c>
      <c r="G416" s="288" t="s">
        <v>459</v>
      </c>
      <c r="H416" s="289">
        <v>17.255</v>
      </c>
      <c r="I416" s="290"/>
      <c r="J416" s="291">
        <f>ROUND(I416*H416,2)</f>
        <v>0</v>
      </c>
      <c r="K416" s="287" t="s">
        <v>187</v>
      </c>
      <c r="L416" s="292"/>
      <c r="M416" s="293" t="s">
        <v>1</v>
      </c>
      <c r="N416" s="294" t="s">
        <v>41</v>
      </c>
      <c r="O416" s="92"/>
      <c r="P416" s="237">
        <f>O416*H416</f>
        <v>0</v>
      </c>
      <c r="Q416" s="237">
        <v>0.00072</v>
      </c>
      <c r="R416" s="237">
        <f>Q416*H416</f>
        <v>0.0124236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222</v>
      </c>
      <c r="AT416" s="239" t="s">
        <v>369</v>
      </c>
      <c r="AU416" s="239" t="s">
        <v>84</v>
      </c>
      <c r="AY416" s="18" t="s">
        <v>181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80</v>
      </c>
      <c r="BK416" s="240">
        <f>ROUND(I416*H416,2)</f>
        <v>0</v>
      </c>
      <c r="BL416" s="18" t="s">
        <v>188</v>
      </c>
      <c r="BM416" s="239" t="s">
        <v>543</v>
      </c>
    </row>
    <row r="417" spans="1:51" s="13" customFormat="1" ht="12">
      <c r="A417" s="13"/>
      <c r="B417" s="241"/>
      <c r="C417" s="242"/>
      <c r="D417" s="243" t="s">
        <v>190</v>
      </c>
      <c r="E417" s="244" t="s">
        <v>1</v>
      </c>
      <c r="F417" s="245" t="s">
        <v>982</v>
      </c>
      <c r="G417" s="242"/>
      <c r="H417" s="244" t="s">
        <v>1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1" t="s">
        <v>190</v>
      </c>
      <c r="AU417" s="251" t="s">
        <v>84</v>
      </c>
      <c r="AV417" s="13" t="s">
        <v>80</v>
      </c>
      <c r="AW417" s="13" t="s">
        <v>32</v>
      </c>
      <c r="AX417" s="13" t="s">
        <v>76</v>
      </c>
      <c r="AY417" s="251" t="s">
        <v>181</v>
      </c>
    </row>
    <row r="418" spans="1:51" s="14" customFormat="1" ht="12">
      <c r="A418" s="14"/>
      <c r="B418" s="252"/>
      <c r="C418" s="253"/>
      <c r="D418" s="243" t="s">
        <v>190</v>
      </c>
      <c r="E418" s="254" t="s">
        <v>1</v>
      </c>
      <c r="F418" s="255" t="s">
        <v>1021</v>
      </c>
      <c r="G418" s="253"/>
      <c r="H418" s="256">
        <v>17.255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2" t="s">
        <v>190</v>
      </c>
      <c r="AU418" s="262" t="s">
        <v>84</v>
      </c>
      <c r="AV418" s="14" t="s">
        <v>84</v>
      </c>
      <c r="AW418" s="14" t="s">
        <v>32</v>
      </c>
      <c r="AX418" s="14" t="s">
        <v>80</v>
      </c>
      <c r="AY418" s="262" t="s">
        <v>181</v>
      </c>
    </row>
    <row r="419" spans="1:65" s="2" customFormat="1" ht="24.15" customHeight="1">
      <c r="A419" s="39"/>
      <c r="B419" s="40"/>
      <c r="C419" s="285" t="s">
        <v>603</v>
      </c>
      <c r="D419" s="285" t="s">
        <v>369</v>
      </c>
      <c r="E419" s="286" t="s">
        <v>546</v>
      </c>
      <c r="F419" s="287" t="s">
        <v>547</v>
      </c>
      <c r="G419" s="288" t="s">
        <v>459</v>
      </c>
      <c r="H419" s="289">
        <v>1.015</v>
      </c>
      <c r="I419" s="290"/>
      <c r="J419" s="291">
        <f>ROUND(I419*H419,2)</f>
        <v>0</v>
      </c>
      <c r="K419" s="287" t="s">
        <v>1</v>
      </c>
      <c r="L419" s="292"/>
      <c r="M419" s="293" t="s">
        <v>1</v>
      </c>
      <c r="N419" s="294" t="s">
        <v>41</v>
      </c>
      <c r="O419" s="92"/>
      <c r="P419" s="237">
        <f>O419*H419</f>
        <v>0</v>
      </c>
      <c r="Q419" s="237">
        <v>0.0012</v>
      </c>
      <c r="R419" s="237">
        <f>Q419*H419</f>
        <v>0.0012179999999999997</v>
      </c>
      <c r="S419" s="237">
        <v>0</v>
      </c>
      <c r="T419" s="238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9" t="s">
        <v>222</v>
      </c>
      <c r="AT419" s="239" t="s">
        <v>369</v>
      </c>
      <c r="AU419" s="239" t="s">
        <v>84</v>
      </c>
      <c r="AY419" s="18" t="s">
        <v>181</v>
      </c>
      <c r="BE419" s="240">
        <f>IF(N419="základní",J419,0)</f>
        <v>0</v>
      </c>
      <c r="BF419" s="240">
        <f>IF(N419="snížená",J419,0)</f>
        <v>0</v>
      </c>
      <c r="BG419" s="240">
        <f>IF(N419="zákl. přenesená",J419,0)</f>
        <v>0</v>
      </c>
      <c r="BH419" s="240">
        <f>IF(N419="sníž. přenesená",J419,0)</f>
        <v>0</v>
      </c>
      <c r="BI419" s="240">
        <f>IF(N419="nulová",J419,0)</f>
        <v>0</v>
      </c>
      <c r="BJ419" s="18" t="s">
        <v>80</v>
      </c>
      <c r="BK419" s="240">
        <f>ROUND(I419*H419,2)</f>
        <v>0</v>
      </c>
      <c r="BL419" s="18" t="s">
        <v>188</v>
      </c>
      <c r="BM419" s="239" t="s">
        <v>548</v>
      </c>
    </row>
    <row r="420" spans="1:51" s="13" customFormat="1" ht="12">
      <c r="A420" s="13"/>
      <c r="B420" s="241"/>
      <c r="C420" s="242"/>
      <c r="D420" s="243" t="s">
        <v>190</v>
      </c>
      <c r="E420" s="244" t="s">
        <v>1</v>
      </c>
      <c r="F420" s="245" t="s">
        <v>982</v>
      </c>
      <c r="G420" s="242"/>
      <c r="H420" s="244" t="s">
        <v>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1" t="s">
        <v>190</v>
      </c>
      <c r="AU420" s="251" t="s">
        <v>84</v>
      </c>
      <c r="AV420" s="13" t="s">
        <v>80</v>
      </c>
      <c r="AW420" s="13" t="s">
        <v>32</v>
      </c>
      <c r="AX420" s="13" t="s">
        <v>76</v>
      </c>
      <c r="AY420" s="251" t="s">
        <v>181</v>
      </c>
    </row>
    <row r="421" spans="1:51" s="14" customFormat="1" ht="12">
      <c r="A421" s="14"/>
      <c r="B421" s="252"/>
      <c r="C421" s="253"/>
      <c r="D421" s="243" t="s">
        <v>190</v>
      </c>
      <c r="E421" s="254" t="s">
        <v>1</v>
      </c>
      <c r="F421" s="255" t="s">
        <v>533</v>
      </c>
      <c r="G421" s="253"/>
      <c r="H421" s="256">
        <v>1.015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2" t="s">
        <v>190</v>
      </c>
      <c r="AU421" s="262" t="s">
        <v>84</v>
      </c>
      <c r="AV421" s="14" t="s">
        <v>84</v>
      </c>
      <c r="AW421" s="14" t="s">
        <v>32</v>
      </c>
      <c r="AX421" s="14" t="s">
        <v>80</v>
      </c>
      <c r="AY421" s="262" t="s">
        <v>181</v>
      </c>
    </row>
    <row r="422" spans="1:65" s="2" customFormat="1" ht="24.15" customHeight="1">
      <c r="A422" s="39"/>
      <c r="B422" s="40"/>
      <c r="C422" s="228" t="s">
        <v>608</v>
      </c>
      <c r="D422" s="228" t="s">
        <v>183</v>
      </c>
      <c r="E422" s="229" t="s">
        <v>1022</v>
      </c>
      <c r="F422" s="230" t="s">
        <v>1023</v>
      </c>
      <c r="G422" s="231" t="s">
        <v>459</v>
      </c>
      <c r="H422" s="232">
        <v>2</v>
      </c>
      <c r="I422" s="233"/>
      <c r="J422" s="234">
        <f>ROUND(I422*H422,2)</f>
        <v>0</v>
      </c>
      <c r="K422" s="230" t="s">
        <v>187</v>
      </c>
      <c r="L422" s="45"/>
      <c r="M422" s="235" t="s">
        <v>1</v>
      </c>
      <c r="N422" s="236" t="s">
        <v>41</v>
      </c>
      <c r="O422" s="92"/>
      <c r="P422" s="237">
        <f>O422*H422</f>
        <v>0</v>
      </c>
      <c r="Q422" s="237">
        <v>0</v>
      </c>
      <c r="R422" s="237">
        <f>Q422*H422</f>
        <v>0</v>
      </c>
      <c r="S422" s="237">
        <v>0</v>
      </c>
      <c r="T422" s="238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9" t="s">
        <v>188</v>
      </c>
      <c r="AT422" s="239" t="s">
        <v>183</v>
      </c>
      <c r="AU422" s="239" t="s">
        <v>84</v>
      </c>
      <c r="AY422" s="18" t="s">
        <v>181</v>
      </c>
      <c r="BE422" s="240">
        <f>IF(N422="základní",J422,0)</f>
        <v>0</v>
      </c>
      <c r="BF422" s="240">
        <f>IF(N422="snížená",J422,0)</f>
        <v>0</v>
      </c>
      <c r="BG422" s="240">
        <f>IF(N422="zákl. přenesená",J422,0)</f>
        <v>0</v>
      </c>
      <c r="BH422" s="240">
        <f>IF(N422="sníž. přenesená",J422,0)</f>
        <v>0</v>
      </c>
      <c r="BI422" s="240">
        <f>IF(N422="nulová",J422,0)</f>
        <v>0</v>
      </c>
      <c r="BJ422" s="18" t="s">
        <v>80</v>
      </c>
      <c r="BK422" s="240">
        <f>ROUND(I422*H422,2)</f>
        <v>0</v>
      </c>
      <c r="BL422" s="18" t="s">
        <v>188</v>
      </c>
      <c r="BM422" s="239" t="s">
        <v>1024</v>
      </c>
    </row>
    <row r="423" spans="1:51" s="13" customFormat="1" ht="12">
      <c r="A423" s="13"/>
      <c r="B423" s="241"/>
      <c r="C423" s="242"/>
      <c r="D423" s="243" t="s">
        <v>190</v>
      </c>
      <c r="E423" s="244" t="s">
        <v>1</v>
      </c>
      <c r="F423" s="245" t="s">
        <v>982</v>
      </c>
      <c r="G423" s="242"/>
      <c r="H423" s="244" t="s">
        <v>1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1" t="s">
        <v>190</v>
      </c>
      <c r="AU423" s="251" t="s">
        <v>84</v>
      </c>
      <c r="AV423" s="13" t="s">
        <v>80</v>
      </c>
      <c r="AW423" s="13" t="s">
        <v>32</v>
      </c>
      <c r="AX423" s="13" t="s">
        <v>76</v>
      </c>
      <c r="AY423" s="251" t="s">
        <v>181</v>
      </c>
    </row>
    <row r="424" spans="1:51" s="14" customFormat="1" ht="12">
      <c r="A424" s="14"/>
      <c r="B424" s="252"/>
      <c r="C424" s="253"/>
      <c r="D424" s="243" t="s">
        <v>190</v>
      </c>
      <c r="E424" s="254" t="s">
        <v>1</v>
      </c>
      <c r="F424" s="255" t="s">
        <v>84</v>
      </c>
      <c r="G424" s="253"/>
      <c r="H424" s="256">
        <v>2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2" t="s">
        <v>190</v>
      </c>
      <c r="AU424" s="262" t="s">
        <v>84</v>
      </c>
      <c r="AV424" s="14" t="s">
        <v>84</v>
      </c>
      <c r="AW424" s="14" t="s">
        <v>32</v>
      </c>
      <c r="AX424" s="14" t="s">
        <v>80</v>
      </c>
      <c r="AY424" s="262" t="s">
        <v>181</v>
      </c>
    </row>
    <row r="425" spans="1:65" s="2" customFormat="1" ht="16.5" customHeight="1">
      <c r="A425" s="39"/>
      <c r="B425" s="40"/>
      <c r="C425" s="285" t="s">
        <v>612</v>
      </c>
      <c r="D425" s="285" t="s">
        <v>369</v>
      </c>
      <c r="E425" s="286" t="s">
        <v>1025</v>
      </c>
      <c r="F425" s="287" t="s">
        <v>1026</v>
      </c>
      <c r="G425" s="288" t="s">
        <v>459</v>
      </c>
      <c r="H425" s="289">
        <v>2.03</v>
      </c>
      <c r="I425" s="290"/>
      <c r="J425" s="291">
        <f>ROUND(I425*H425,2)</f>
        <v>0</v>
      </c>
      <c r="K425" s="287" t="s">
        <v>187</v>
      </c>
      <c r="L425" s="292"/>
      <c r="M425" s="293" t="s">
        <v>1</v>
      </c>
      <c r="N425" s="294" t="s">
        <v>41</v>
      </c>
      <c r="O425" s="92"/>
      <c r="P425" s="237">
        <f>O425*H425</f>
        <v>0</v>
      </c>
      <c r="Q425" s="237">
        <v>0.00026</v>
      </c>
      <c r="R425" s="237">
        <f>Q425*H425</f>
        <v>0.0005277999999999999</v>
      </c>
      <c r="S425" s="237">
        <v>0</v>
      </c>
      <c r="T425" s="23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9" t="s">
        <v>222</v>
      </c>
      <c r="AT425" s="239" t="s">
        <v>369</v>
      </c>
      <c r="AU425" s="239" t="s">
        <v>84</v>
      </c>
      <c r="AY425" s="18" t="s">
        <v>181</v>
      </c>
      <c r="BE425" s="240">
        <f>IF(N425="základní",J425,0)</f>
        <v>0</v>
      </c>
      <c r="BF425" s="240">
        <f>IF(N425="snížená",J425,0)</f>
        <v>0</v>
      </c>
      <c r="BG425" s="240">
        <f>IF(N425="zákl. přenesená",J425,0)</f>
        <v>0</v>
      </c>
      <c r="BH425" s="240">
        <f>IF(N425="sníž. přenesená",J425,0)</f>
        <v>0</v>
      </c>
      <c r="BI425" s="240">
        <f>IF(N425="nulová",J425,0)</f>
        <v>0</v>
      </c>
      <c r="BJ425" s="18" t="s">
        <v>80</v>
      </c>
      <c r="BK425" s="240">
        <f>ROUND(I425*H425,2)</f>
        <v>0</v>
      </c>
      <c r="BL425" s="18" t="s">
        <v>188</v>
      </c>
      <c r="BM425" s="239" t="s">
        <v>1027</v>
      </c>
    </row>
    <row r="426" spans="1:51" s="13" customFormat="1" ht="12">
      <c r="A426" s="13"/>
      <c r="B426" s="241"/>
      <c r="C426" s="242"/>
      <c r="D426" s="243" t="s">
        <v>190</v>
      </c>
      <c r="E426" s="244" t="s">
        <v>1</v>
      </c>
      <c r="F426" s="245" t="s">
        <v>982</v>
      </c>
      <c r="G426" s="242"/>
      <c r="H426" s="244" t="s">
        <v>1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1" t="s">
        <v>190</v>
      </c>
      <c r="AU426" s="251" t="s">
        <v>84</v>
      </c>
      <c r="AV426" s="13" t="s">
        <v>80</v>
      </c>
      <c r="AW426" s="13" t="s">
        <v>32</v>
      </c>
      <c r="AX426" s="13" t="s">
        <v>76</v>
      </c>
      <c r="AY426" s="251" t="s">
        <v>181</v>
      </c>
    </row>
    <row r="427" spans="1:51" s="14" customFormat="1" ht="12">
      <c r="A427" s="14"/>
      <c r="B427" s="252"/>
      <c r="C427" s="253"/>
      <c r="D427" s="243" t="s">
        <v>190</v>
      </c>
      <c r="E427" s="254" t="s">
        <v>1</v>
      </c>
      <c r="F427" s="255" t="s">
        <v>553</v>
      </c>
      <c r="G427" s="253"/>
      <c r="H427" s="256">
        <v>2.03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2" t="s">
        <v>190</v>
      </c>
      <c r="AU427" s="262" t="s">
        <v>84</v>
      </c>
      <c r="AV427" s="14" t="s">
        <v>84</v>
      </c>
      <c r="AW427" s="14" t="s">
        <v>32</v>
      </c>
      <c r="AX427" s="14" t="s">
        <v>80</v>
      </c>
      <c r="AY427" s="262" t="s">
        <v>181</v>
      </c>
    </row>
    <row r="428" spans="1:65" s="2" customFormat="1" ht="24.15" customHeight="1">
      <c r="A428" s="39"/>
      <c r="B428" s="40"/>
      <c r="C428" s="228" t="s">
        <v>616</v>
      </c>
      <c r="D428" s="228" t="s">
        <v>183</v>
      </c>
      <c r="E428" s="229" t="s">
        <v>555</v>
      </c>
      <c r="F428" s="230" t="s">
        <v>556</v>
      </c>
      <c r="G428" s="231" t="s">
        <v>459</v>
      </c>
      <c r="H428" s="232">
        <v>2</v>
      </c>
      <c r="I428" s="233"/>
      <c r="J428" s="234">
        <f>ROUND(I428*H428,2)</f>
        <v>0</v>
      </c>
      <c r="K428" s="230" t="s">
        <v>187</v>
      </c>
      <c r="L428" s="45"/>
      <c r="M428" s="235" t="s">
        <v>1</v>
      </c>
      <c r="N428" s="236" t="s">
        <v>41</v>
      </c>
      <c r="O428" s="92"/>
      <c r="P428" s="237">
        <f>O428*H428</f>
        <v>0</v>
      </c>
      <c r="Q428" s="237">
        <v>0</v>
      </c>
      <c r="R428" s="237">
        <f>Q428*H428</f>
        <v>0</v>
      </c>
      <c r="S428" s="237">
        <v>0</v>
      </c>
      <c r="T428" s="238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9" t="s">
        <v>188</v>
      </c>
      <c r="AT428" s="239" t="s">
        <v>183</v>
      </c>
      <c r="AU428" s="239" t="s">
        <v>84</v>
      </c>
      <c r="AY428" s="18" t="s">
        <v>181</v>
      </c>
      <c r="BE428" s="240">
        <f>IF(N428="základní",J428,0)</f>
        <v>0</v>
      </c>
      <c r="BF428" s="240">
        <f>IF(N428="snížená",J428,0)</f>
        <v>0</v>
      </c>
      <c r="BG428" s="240">
        <f>IF(N428="zákl. přenesená",J428,0)</f>
        <v>0</v>
      </c>
      <c r="BH428" s="240">
        <f>IF(N428="sníž. přenesená",J428,0)</f>
        <v>0</v>
      </c>
      <c r="BI428" s="240">
        <f>IF(N428="nulová",J428,0)</f>
        <v>0</v>
      </c>
      <c r="BJ428" s="18" t="s">
        <v>80</v>
      </c>
      <c r="BK428" s="240">
        <f>ROUND(I428*H428,2)</f>
        <v>0</v>
      </c>
      <c r="BL428" s="18" t="s">
        <v>188</v>
      </c>
      <c r="BM428" s="239" t="s">
        <v>557</v>
      </c>
    </row>
    <row r="429" spans="1:51" s="13" customFormat="1" ht="12">
      <c r="A429" s="13"/>
      <c r="B429" s="241"/>
      <c r="C429" s="242"/>
      <c r="D429" s="243" t="s">
        <v>190</v>
      </c>
      <c r="E429" s="244" t="s">
        <v>1</v>
      </c>
      <c r="F429" s="245" t="s">
        <v>982</v>
      </c>
      <c r="G429" s="242"/>
      <c r="H429" s="244" t="s">
        <v>1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1" t="s">
        <v>190</v>
      </c>
      <c r="AU429" s="251" t="s">
        <v>84</v>
      </c>
      <c r="AV429" s="13" t="s">
        <v>80</v>
      </c>
      <c r="AW429" s="13" t="s">
        <v>32</v>
      </c>
      <c r="AX429" s="13" t="s">
        <v>76</v>
      </c>
      <c r="AY429" s="251" t="s">
        <v>181</v>
      </c>
    </row>
    <row r="430" spans="1:51" s="14" customFormat="1" ht="12">
      <c r="A430" s="14"/>
      <c r="B430" s="252"/>
      <c r="C430" s="253"/>
      <c r="D430" s="243" t="s">
        <v>190</v>
      </c>
      <c r="E430" s="254" t="s">
        <v>1</v>
      </c>
      <c r="F430" s="255" t="s">
        <v>84</v>
      </c>
      <c r="G430" s="253"/>
      <c r="H430" s="256">
        <v>2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2" t="s">
        <v>190</v>
      </c>
      <c r="AU430" s="262" t="s">
        <v>84</v>
      </c>
      <c r="AV430" s="14" t="s">
        <v>84</v>
      </c>
      <c r="AW430" s="14" t="s">
        <v>32</v>
      </c>
      <c r="AX430" s="14" t="s">
        <v>80</v>
      </c>
      <c r="AY430" s="262" t="s">
        <v>181</v>
      </c>
    </row>
    <row r="431" spans="1:65" s="2" customFormat="1" ht="16.5" customHeight="1">
      <c r="A431" s="39"/>
      <c r="B431" s="40"/>
      <c r="C431" s="285" t="s">
        <v>620</v>
      </c>
      <c r="D431" s="285" t="s">
        <v>369</v>
      </c>
      <c r="E431" s="286" t="s">
        <v>558</v>
      </c>
      <c r="F431" s="287" t="s">
        <v>559</v>
      </c>
      <c r="G431" s="288" t="s">
        <v>459</v>
      </c>
      <c r="H431" s="289">
        <v>2.03</v>
      </c>
      <c r="I431" s="290"/>
      <c r="J431" s="291">
        <f>ROUND(I431*H431,2)</f>
        <v>0</v>
      </c>
      <c r="K431" s="287" t="s">
        <v>187</v>
      </c>
      <c r="L431" s="292"/>
      <c r="M431" s="293" t="s">
        <v>1</v>
      </c>
      <c r="N431" s="294" t="s">
        <v>41</v>
      </c>
      <c r="O431" s="92"/>
      <c r="P431" s="237">
        <f>O431*H431</f>
        <v>0</v>
      </c>
      <c r="Q431" s="237">
        <v>0.00121</v>
      </c>
      <c r="R431" s="237">
        <f>Q431*H431</f>
        <v>0.0024563</v>
      </c>
      <c r="S431" s="237">
        <v>0</v>
      </c>
      <c r="T431" s="23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9" t="s">
        <v>222</v>
      </c>
      <c r="AT431" s="239" t="s">
        <v>369</v>
      </c>
      <c r="AU431" s="239" t="s">
        <v>84</v>
      </c>
      <c r="AY431" s="18" t="s">
        <v>181</v>
      </c>
      <c r="BE431" s="240">
        <f>IF(N431="základní",J431,0)</f>
        <v>0</v>
      </c>
      <c r="BF431" s="240">
        <f>IF(N431="snížená",J431,0)</f>
        <v>0</v>
      </c>
      <c r="BG431" s="240">
        <f>IF(N431="zákl. přenesená",J431,0)</f>
        <v>0</v>
      </c>
      <c r="BH431" s="240">
        <f>IF(N431="sníž. přenesená",J431,0)</f>
        <v>0</v>
      </c>
      <c r="BI431" s="240">
        <f>IF(N431="nulová",J431,0)</f>
        <v>0</v>
      </c>
      <c r="BJ431" s="18" t="s">
        <v>80</v>
      </c>
      <c r="BK431" s="240">
        <f>ROUND(I431*H431,2)</f>
        <v>0</v>
      </c>
      <c r="BL431" s="18" t="s">
        <v>188</v>
      </c>
      <c r="BM431" s="239" t="s">
        <v>560</v>
      </c>
    </row>
    <row r="432" spans="1:51" s="13" customFormat="1" ht="12">
      <c r="A432" s="13"/>
      <c r="B432" s="241"/>
      <c r="C432" s="242"/>
      <c r="D432" s="243" t="s">
        <v>190</v>
      </c>
      <c r="E432" s="244" t="s">
        <v>1</v>
      </c>
      <c r="F432" s="245" t="s">
        <v>982</v>
      </c>
      <c r="G432" s="242"/>
      <c r="H432" s="244" t="s">
        <v>1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190</v>
      </c>
      <c r="AU432" s="251" t="s">
        <v>84</v>
      </c>
      <c r="AV432" s="13" t="s">
        <v>80</v>
      </c>
      <c r="AW432" s="13" t="s">
        <v>32</v>
      </c>
      <c r="AX432" s="13" t="s">
        <v>76</v>
      </c>
      <c r="AY432" s="251" t="s">
        <v>181</v>
      </c>
    </row>
    <row r="433" spans="1:51" s="14" customFormat="1" ht="12">
      <c r="A433" s="14"/>
      <c r="B433" s="252"/>
      <c r="C433" s="253"/>
      <c r="D433" s="243" t="s">
        <v>190</v>
      </c>
      <c r="E433" s="254" t="s">
        <v>1</v>
      </c>
      <c r="F433" s="255" t="s">
        <v>553</v>
      </c>
      <c r="G433" s="253"/>
      <c r="H433" s="256">
        <v>2.03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2" t="s">
        <v>190</v>
      </c>
      <c r="AU433" s="262" t="s">
        <v>84</v>
      </c>
      <c r="AV433" s="14" t="s">
        <v>84</v>
      </c>
      <c r="AW433" s="14" t="s">
        <v>32</v>
      </c>
      <c r="AX433" s="14" t="s">
        <v>80</v>
      </c>
      <c r="AY433" s="262" t="s">
        <v>181</v>
      </c>
    </row>
    <row r="434" spans="1:65" s="2" customFormat="1" ht="21.75" customHeight="1">
      <c r="A434" s="39"/>
      <c r="B434" s="40"/>
      <c r="C434" s="228" t="s">
        <v>624</v>
      </c>
      <c r="D434" s="228" t="s">
        <v>183</v>
      </c>
      <c r="E434" s="229" t="s">
        <v>1028</v>
      </c>
      <c r="F434" s="230" t="s">
        <v>1029</v>
      </c>
      <c r="G434" s="231" t="s">
        <v>459</v>
      </c>
      <c r="H434" s="232">
        <v>1</v>
      </c>
      <c r="I434" s="233"/>
      <c r="J434" s="234">
        <f>ROUND(I434*H434,2)</f>
        <v>0</v>
      </c>
      <c r="K434" s="230" t="s">
        <v>1</v>
      </c>
      <c r="L434" s="45"/>
      <c r="M434" s="235" t="s">
        <v>1</v>
      </c>
      <c r="N434" s="236" t="s">
        <v>41</v>
      </c>
      <c r="O434" s="92"/>
      <c r="P434" s="237">
        <f>O434*H434</f>
        <v>0</v>
      </c>
      <c r="Q434" s="237">
        <v>0</v>
      </c>
      <c r="R434" s="237">
        <f>Q434*H434</f>
        <v>0</v>
      </c>
      <c r="S434" s="237">
        <v>0</v>
      </c>
      <c r="T434" s="238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9" t="s">
        <v>188</v>
      </c>
      <c r="AT434" s="239" t="s">
        <v>183</v>
      </c>
      <c r="AU434" s="239" t="s">
        <v>84</v>
      </c>
      <c r="AY434" s="18" t="s">
        <v>181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8" t="s">
        <v>80</v>
      </c>
      <c r="BK434" s="240">
        <f>ROUND(I434*H434,2)</f>
        <v>0</v>
      </c>
      <c r="BL434" s="18" t="s">
        <v>188</v>
      </c>
      <c r="BM434" s="239" t="s">
        <v>1030</v>
      </c>
    </row>
    <row r="435" spans="1:51" s="13" customFormat="1" ht="12">
      <c r="A435" s="13"/>
      <c r="B435" s="241"/>
      <c r="C435" s="242"/>
      <c r="D435" s="243" t="s">
        <v>190</v>
      </c>
      <c r="E435" s="244" t="s">
        <v>1</v>
      </c>
      <c r="F435" s="245" t="s">
        <v>982</v>
      </c>
      <c r="G435" s="242"/>
      <c r="H435" s="244" t="s">
        <v>1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1" t="s">
        <v>190</v>
      </c>
      <c r="AU435" s="251" t="s">
        <v>84</v>
      </c>
      <c r="AV435" s="13" t="s">
        <v>80</v>
      </c>
      <c r="AW435" s="13" t="s">
        <v>32</v>
      </c>
      <c r="AX435" s="13" t="s">
        <v>76</v>
      </c>
      <c r="AY435" s="251" t="s">
        <v>181</v>
      </c>
    </row>
    <row r="436" spans="1:51" s="14" customFormat="1" ht="12">
      <c r="A436" s="14"/>
      <c r="B436" s="252"/>
      <c r="C436" s="253"/>
      <c r="D436" s="243" t="s">
        <v>190</v>
      </c>
      <c r="E436" s="254" t="s">
        <v>1</v>
      </c>
      <c r="F436" s="255" t="s">
        <v>80</v>
      </c>
      <c r="G436" s="253"/>
      <c r="H436" s="256">
        <v>1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2" t="s">
        <v>190</v>
      </c>
      <c r="AU436" s="262" t="s">
        <v>84</v>
      </c>
      <c r="AV436" s="14" t="s">
        <v>84</v>
      </c>
      <c r="AW436" s="14" t="s">
        <v>32</v>
      </c>
      <c r="AX436" s="14" t="s">
        <v>80</v>
      </c>
      <c r="AY436" s="262" t="s">
        <v>181</v>
      </c>
    </row>
    <row r="437" spans="1:65" s="2" customFormat="1" ht="16.5" customHeight="1">
      <c r="A437" s="39"/>
      <c r="B437" s="40"/>
      <c r="C437" s="285" t="s">
        <v>629</v>
      </c>
      <c r="D437" s="285" t="s">
        <v>369</v>
      </c>
      <c r="E437" s="286" t="s">
        <v>1031</v>
      </c>
      <c r="F437" s="287" t="s">
        <v>1032</v>
      </c>
      <c r="G437" s="288" t="s">
        <v>459</v>
      </c>
      <c r="H437" s="289">
        <v>1.015</v>
      </c>
      <c r="I437" s="290"/>
      <c r="J437" s="291">
        <f>ROUND(I437*H437,2)</f>
        <v>0</v>
      </c>
      <c r="K437" s="287" t="s">
        <v>187</v>
      </c>
      <c r="L437" s="292"/>
      <c r="M437" s="293" t="s">
        <v>1</v>
      </c>
      <c r="N437" s="294" t="s">
        <v>41</v>
      </c>
      <c r="O437" s="92"/>
      <c r="P437" s="237">
        <f>O437*H437</f>
        <v>0</v>
      </c>
      <c r="Q437" s="237">
        <v>0.00019</v>
      </c>
      <c r="R437" s="237">
        <f>Q437*H437</f>
        <v>0.00019285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222</v>
      </c>
      <c r="AT437" s="239" t="s">
        <v>369</v>
      </c>
      <c r="AU437" s="239" t="s">
        <v>84</v>
      </c>
      <c r="AY437" s="18" t="s">
        <v>181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80</v>
      </c>
      <c r="BK437" s="240">
        <f>ROUND(I437*H437,2)</f>
        <v>0</v>
      </c>
      <c r="BL437" s="18" t="s">
        <v>188</v>
      </c>
      <c r="BM437" s="239" t="s">
        <v>1033</v>
      </c>
    </row>
    <row r="438" spans="1:51" s="13" customFormat="1" ht="12">
      <c r="A438" s="13"/>
      <c r="B438" s="241"/>
      <c r="C438" s="242"/>
      <c r="D438" s="243" t="s">
        <v>190</v>
      </c>
      <c r="E438" s="244" t="s">
        <v>1</v>
      </c>
      <c r="F438" s="245" t="s">
        <v>982</v>
      </c>
      <c r="G438" s="242"/>
      <c r="H438" s="244" t="s">
        <v>1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1" t="s">
        <v>190</v>
      </c>
      <c r="AU438" s="251" t="s">
        <v>84</v>
      </c>
      <c r="AV438" s="13" t="s">
        <v>80</v>
      </c>
      <c r="AW438" s="13" t="s">
        <v>32</v>
      </c>
      <c r="AX438" s="13" t="s">
        <v>76</v>
      </c>
      <c r="AY438" s="251" t="s">
        <v>181</v>
      </c>
    </row>
    <row r="439" spans="1:51" s="14" customFormat="1" ht="12">
      <c r="A439" s="14"/>
      <c r="B439" s="252"/>
      <c r="C439" s="253"/>
      <c r="D439" s="243" t="s">
        <v>190</v>
      </c>
      <c r="E439" s="254" t="s">
        <v>1</v>
      </c>
      <c r="F439" s="255" t="s">
        <v>533</v>
      </c>
      <c r="G439" s="253"/>
      <c r="H439" s="256">
        <v>1.015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2" t="s">
        <v>190</v>
      </c>
      <c r="AU439" s="262" t="s">
        <v>84</v>
      </c>
      <c r="AV439" s="14" t="s">
        <v>84</v>
      </c>
      <c r="AW439" s="14" t="s">
        <v>32</v>
      </c>
      <c r="AX439" s="14" t="s">
        <v>80</v>
      </c>
      <c r="AY439" s="262" t="s">
        <v>181</v>
      </c>
    </row>
    <row r="440" spans="1:65" s="2" customFormat="1" ht="21.75" customHeight="1">
      <c r="A440" s="39"/>
      <c r="B440" s="40"/>
      <c r="C440" s="285" t="s">
        <v>633</v>
      </c>
      <c r="D440" s="285" t="s">
        <v>369</v>
      </c>
      <c r="E440" s="286" t="s">
        <v>1034</v>
      </c>
      <c r="F440" s="287" t="s">
        <v>1035</v>
      </c>
      <c r="G440" s="288" t="s">
        <v>459</v>
      </c>
      <c r="H440" s="289">
        <v>1.015</v>
      </c>
      <c r="I440" s="290"/>
      <c r="J440" s="291">
        <f>ROUND(I440*H440,2)</f>
        <v>0</v>
      </c>
      <c r="K440" s="287" t="s">
        <v>187</v>
      </c>
      <c r="L440" s="292"/>
      <c r="M440" s="293" t="s">
        <v>1</v>
      </c>
      <c r="N440" s="294" t="s">
        <v>41</v>
      </c>
      <c r="O440" s="92"/>
      <c r="P440" s="237">
        <f>O440*H440</f>
        <v>0</v>
      </c>
      <c r="Q440" s="237">
        <v>0.0022</v>
      </c>
      <c r="R440" s="237">
        <f>Q440*H440</f>
        <v>0.0022329999999999997</v>
      </c>
      <c r="S440" s="237">
        <v>0</v>
      </c>
      <c r="T440" s="238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9" t="s">
        <v>222</v>
      </c>
      <c r="AT440" s="239" t="s">
        <v>369</v>
      </c>
      <c r="AU440" s="239" t="s">
        <v>84</v>
      </c>
      <c r="AY440" s="18" t="s">
        <v>181</v>
      </c>
      <c r="BE440" s="240">
        <f>IF(N440="základní",J440,0)</f>
        <v>0</v>
      </c>
      <c r="BF440" s="240">
        <f>IF(N440="snížená",J440,0)</f>
        <v>0</v>
      </c>
      <c r="BG440" s="240">
        <f>IF(N440="zákl. přenesená",J440,0)</f>
        <v>0</v>
      </c>
      <c r="BH440" s="240">
        <f>IF(N440="sníž. přenesená",J440,0)</f>
        <v>0</v>
      </c>
      <c r="BI440" s="240">
        <f>IF(N440="nulová",J440,0)</f>
        <v>0</v>
      </c>
      <c r="BJ440" s="18" t="s">
        <v>80</v>
      </c>
      <c r="BK440" s="240">
        <f>ROUND(I440*H440,2)</f>
        <v>0</v>
      </c>
      <c r="BL440" s="18" t="s">
        <v>188</v>
      </c>
      <c r="BM440" s="239" t="s">
        <v>1036</v>
      </c>
    </row>
    <row r="441" spans="1:51" s="13" customFormat="1" ht="12">
      <c r="A441" s="13"/>
      <c r="B441" s="241"/>
      <c r="C441" s="242"/>
      <c r="D441" s="243" t="s">
        <v>190</v>
      </c>
      <c r="E441" s="244" t="s">
        <v>1</v>
      </c>
      <c r="F441" s="245" t="s">
        <v>982</v>
      </c>
      <c r="G441" s="242"/>
      <c r="H441" s="244" t="s">
        <v>1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1" t="s">
        <v>190</v>
      </c>
      <c r="AU441" s="251" t="s">
        <v>84</v>
      </c>
      <c r="AV441" s="13" t="s">
        <v>80</v>
      </c>
      <c r="AW441" s="13" t="s">
        <v>32</v>
      </c>
      <c r="AX441" s="13" t="s">
        <v>76</v>
      </c>
      <c r="AY441" s="251" t="s">
        <v>181</v>
      </c>
    </row>
    <row r="442" spans="1:51" s="14" customFormat="1" ht="12">
      <c r="A442" s="14"/>
      <c r="B442" s="252"/>
      <c r="C442" s="253"/>
      <c r="D442" s="243" t="s">
        <v>190</v>
      </c>
      <c r="E442" s="254" t="s">
        <v>1</v>
      </c>
      <c r="F442" s="255" t="s">
        <v>533</v>
      </c>
      <c r="G442" s="253"/>
      <c r="H442" s="256">
        <v>1.015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2" t="s">
        <v>190</v>
      </c>
      <c r="AU442" s="262" t="s">
        <v>84</v>
      </c>
      <c r="AV442" s="14" t="s">
        <v>84</v>
      </c>
      <c r="AW442" s="14" t="s">
        <v>32</v>
      </c>
      <c r="AX442" s="14" t="s">
        <v>80</v>
      </c>
      <c r="AY442" s="262" t="s">
        <v>181</v>
      </c>
    </row>
    <row r="443" spans="1:65" s="2" customFormat="1" ht="21.75" customHeight="1">
      <c r="A443" s="39"/>
      <c r="B443" s="40"/>
      <c r="C443" s="228" t="s">
        <v>637</v>
      </c>
      <c r="D443" s="228" t="s">
        <v>183</v>
      </c>
      <c r="E443" s="229" t="s">
        <v>562</v>
      </c>
      <c r="F443" s="230" t="s">
        <v>563</v>
      </c>
      <c r="G443" s="231" t="s">
        <v>459</v>
      </c>
      <c r="H443" s="232">
        <v>2</v>
      </c>
      <c r="I443" s="233"/>
      <c r="J443" s="234">
        <f>ROUND(I443*H443,2)</f>
        <v>0</v>
      </c>
      <c r="K443" s="230" t="s">
        <v>1</v>
      </c>
      <c r="L443" s="45"/>
      <c r="M443" s="235" t="s">
        <v>1</v>
      </c>
      <c r="N443" s="236" t="s">
        <v>41</v>
      </c>
      <c r="O443" s="92"/>
      <c r="P443" s="237">
        <f>O443*H443</f>
        <v>0</v>
      </c>
      <c r="Q443" s="237">
        <v>0</v>
      </c>
      <c r="R443" s="237">
        <f>Q443*H443</f>
        <v>0</v>
      </c>
      <c r="S443" s="237">
        <v>0</v>
      </c>
      <c r="T443" s="23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9" t="s">
        <v>188</v>
      </c>
      <c r="AT443" s="239" t="s">
        <v>183</v>
      </c>
      <c r="AU443" s="239" t="s">
        <v>84</v>
      </c>
      <c r="AY443" s="18" t="s">
        <v>181</v>
      </c>
      <c r="BE443" s="240">
        <f>IF(N443="základní",J443,0)</f>
        <v>0</v>
      </c>
      <c r="BF443" s="240">
        <f>IF(N443="snížená",J443,0)</f>
        <v>0</v>
      </c>
      <c r="BG443" s="240">
        <f>IF(N443="zákl. přenesená",J443,0)</f>
        <v>0</v>
      </c>
      <c r="BH443" s="240">
        <f>IF(N443="sníž. přenesená",J443,0)</f>
        <v>0</v>
      </c>
      <c r="BI443" s="240">
        <f>IF(N443="nulová",J443,0)</f>
        <v>0</v>
      </c>
      <c r="BJ443" s="18" t="s">
        <v>80</v>
      </c>
      <c r="BK443" s="240">
        <f>ROUND(I443*H443,2)</f>
        <v>0</v>
      </c>
      <c r="BL443" s="18" t="s">
        <v>188</v>
      </c>
      <c r="BM443" s="239" t="s">
        <v>564</v>
      </c>
    </row>
    <row r="444" spans="1:51" s="13" customFormat="1" ht="12">
      <c r="A444" s="13"/>
      <c r="B444" s="241"/>
      <c r="C444" s="242"/>
      <c r="D444" s="243" t="s">
        <v>190</v>
      </c>
      <c r="E444" s="244" t="s">
        <v>1</v>
      </c>
      <c r="F444" s="245" t="s">
        <v>982</v>
      </c>
      <c r="G444" s="242"/>
      <c r="H444" s="244" t="s">
        <v>1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1" t="s">
        <v>190</v>
      </c>
      <c r="AU444" s="251" t="s">
        <v>84</v>
      </c>
      <c r="AV444" s="13" t="s">
        <v>80</v>
      </c>
      <c r="AW444" s="13" t="s">
        <v>32</v>
      </c>
      <c r="AX444" s="13" t="s">
        <v>76</v>
      </c>
      <c r="AY444" s="251" t="s">
        <v>181</v>
      </c>
    </row>
    <row r="445" spans="1:51" s="14" customFormat="1" ht="12">
      <c r="A445" s="14"/>
      <c r="B445" s="252"/>
      <c r="C445" s="253"/>
      <c r="D445" s="243" t="s">
        <v>190</v>
      </c>
      <c r="E445" s="254" t="s">
        <v>1</v>
      </c>
      <c r="F445" s="255" t="s">
        <v>84</v>
      </c>
      <c r="G445" s="253"/>
      <c r="H445" s="256">
        <v>2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2" t="s">
        <v>190</v>
      </c>
      <c r="AU445" s="262" t="s">
        <v>84</v>
      </c>
      <c r="AV445" s="14" t="s">
        <v>84</v>
      </c>
      <c r="AW445" s="14" t="s">
        <v>32</v>
      </c>
      <c r="AX445" s="14" t="s">
        <v>80</v>
      </c>
      <c r="AY445" s="262" t="s">
        <v>181</v>
      </c>
    </row>
    <row r="446" spans="1:65" s="2" customFormat="1" ht="16.5" customHeight="1">
      <c r="A446" s="39"/>
      <c r="B446" s="40"/>
      <c r="C446" s="285" t="s">
        <v>641</v>
      </c>
      <c r="D446" s="285" t="s">
        <v>369</v>
      </c>
      <c r="E446" s="286" t="s">
        <v>566</v>
      </c>
      <c r="F446" s="287" t="s">
        <v>567</v>
      </c>
      <c r="G446" s="288" t="s">
        <v>459</v>
      </c>
      <c r="H446" s="289">
        <v>2.03</v>
      </c>
      <c r="I446" s="290"/>
      <c r="J446" s="291">
        <f>ROUND(I446*H446,2)</f>
        <v>0</v>
      </c>
      <c r="K446" s="287" t="s">
        <v>187</v>
      </c>
      <c r="L446" s="292"/>
      <c r="M446" s="293" t="s">
        <v>1</v>
      </c>
      <c r="N446" s="294" t="s">
        <v>41</v>
      </c>
      <c r="O446" s="92"/>
      <c r="P446" s="237">
        <f>O446*H446</f>
        <v>0</v>
      </c>
      <c r="Q446" s="237">
        <v>0.00039</v>
      </c>
      <c r="R446" s="237">
        <f>Q446*H446</f>
        <v>0.0007916999999999999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222</v>
      </c>
      <c r="AT446" s="239" t="s">
        <v>369</v>
      </c>
      <c r="AU446" s="239" t="s">
        <v>84</v>
      </c>
      <c r="AY446" s="18" t="s">
        <v>181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80</v>
      </c>
      <c r="BK446" s="240">
        <f>ROUND(I446*H446,2)</f>
        <v>0</v>
      </c>
      <c r="BL446" s="18" t="s">
        <v>188</v>
      </c>
      <c r="BM446" s="239" t="s">
        <v>568</v>
      </c>
    </row>
    <row r="447" spans="1:51" s="13" customFormat="1" ht="12">
      <c r="A447" s="13"/>
      <c r="B447" s="241"/>
      <c r="C447" s="242"/>
      <c r="D447" s="243" t="s">
        <v>190</v>
      </c>
      <c r="E447" s="244" t="s">
        <v>1</v>
      </c>
      <c r="F447" s="245" t="s">
        <v>982</v>
      </c>
      <c r="G447" s="242"/>
      <c r="H447" s="244" t="s">
        <v>1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1" t="s">
        <v>190</v>
      </c>
      <c r="AU447" s="251" t="s">
        <v>84</v>
      </c>
      <c r="AV447" s="13" t="s">
        <v>80</v>
      </c>
      <c r="AW447" s="13" t="s">
        <v>32</v>
      </c>
      <c r="AX447" s="13" t="s">
        <v>76</v>
      </c>
      <c r="AY447" s="251" t="s">
        <v>181</v>
      </c>
    </row>
    <row r="448" spans="1:51" s="14" customFormat="1" ht="12">
      <c r="A448" s="14"/>
      <c r="B448" s="252"/>
      <c r="C448" s="253"/>
      <c r="D448" s="243" t="s">
        <v>190</v>
      </c>
      <c r="E448" s="254" t="s">
        <v>1</v>
      </c>
      <c r="F448" s="255" t="s">
        <v>553</v>
      </c>
      <c r="G448" s="253"/>
      <c r="H448" s="256">
        <v>2.03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2" t="s">
        <v>190</v>
      </c>
      <c r="AU448" s="262" t="s">
        <v>84</v>
      </c>
      <c r="AV448" s="14" t="s">
        <v>84</v>
      </c>
      <c r="AW448" s="14" t="s">
        <v>32</v>
      </c>
      <c r="AX448" s="14" t="s">
        <v>80</v>
      </c>
      <c r="AY448" s="262" t="s">
        <v>181</v>
      </c>
    </row>
    <row r="449" spans="1:65" s="2" customFormat="1" ht="21.75" customHeight="1">
      <c r="A449" s="39"/>
      <c r="B449" s="40"/>
      <c r="C449" s="285" t="s">
        <v>645</v>
      </c>
      <c r="D449" s="285" t="s">
        <v>369</v>
      </c>
      <c r="E449" s="286" t="s">
        <v>570</v>
      </c>
      <c r="F449" s="287" t="s">
        <v>571</v>
      </c>
      <c r="G449" s="288" t="s">
        <v>459</v>
      </c>
      <c r="H449" s="289">
        <v>2.03</v>
      </c>
      <c r="I449" s="290"/>
      <c r="J449" s="291">
        <f>ROUND(I449*H449,2)</f>
        <v>0</v>
      </c>
      <c r="K449" s="287" t="s">
        <v>187</v>
      </c>
      <c r="L449" s="292"/>
      <c r="M449" s="293" t="s">
        <v>1</v>
      </c>
      <c r="N449" s="294" t="s">
        <v>41</v>
      </c>
      <c r="O449" s="92"/>
      <c r="P449" s="237">
        <f>O449*H449</f>
        <v>0</v>
      </c>
      <c r="Q449" s="237">
        <v>0.0036</v>
      </c>
      <c r="R449" s="237">
        <f>Q449*H449</f>
        <v>0.007307999999999999</v>
      </c>
      <c r="S449" s="237">
        <v>0</v>
      </c>
      <c r="T449" s="238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9" t="s">
        <v>222</v>
      </c>
      <c r="AT449" s="239" t="s">
        <v>369</v>
      </c>
      <c r="AU449" s="239" t="s">
        <v>84</v>
      </c>
      <c r="AY449" s="18" t="s">
        <v>181</v>
      </c>
      <c r="BE449" s="240">
        <f>IF(N449="základní",J449,0)</f>
        <v>0</v>
      </c>
      <c r="BF449" s="240">
        <f>IF(N449="snížená",J449,0)</f>
        <v>0</v>
      </c>
      <c r="BG449" s="240">
        <f>IF(N449="zákl. přenesená",J449,0)</f>
        <v>0</v>
      </c>
      <c r="BH449" s="240">
        <f>IF(N449="sníž. přenesená",J449,0)</f>
        <v>0</v>
      </c>
      <c r="BI449" s="240">
        <f>IF(N449="nulová",J449,0)</f>
        <v>0</v>
      </c>
      <c r="BJ449" s="18" t="s">
        <v>80</v>
      </c>
      <c r="BK449" s="240">
        <f>ROUND(I449*H449,2)</f>
        <v>0</v>
      </c>
      <c r="BL449" s="18" t="s">
        <v>188</v>
      </c>
      <c r="BM449" s="239" t="s">
        <v>572</v>
      </c>
    </row>
    <row r="450" spans="1:51" s="13" customFormat="1" ht="12">
      <c r="A450" s="13"/>
      <c r="B450" s="241"/>
      <c r="C450" s="242"/>
      <c r="D450" s="243" t="s">
        <v>190</v>
      </c>
      <c r="E450" s="244" t="s">
        <v>1</v>
      </c>
      <c r="F450" s="245" t="s">
        <v>982</v>
      </c>
      <c r="G450" s="242"/>
      <c r="H450" s="244" t="s">
        <v>1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1" t="s">
        <v>190</v>
      </c>
      <c r="AU450" s="251" t="s">
        <v>84</v>
      </c>
      <c r="AV450" s="13" t="s">
        <v>80</v>
      </c>
      <c r="AW450" s="13" t="s">
        <v>32</v>
      </c>
      <c r="AX450" s="13" t="s">
        <v>76</v>
      </c>
      <c r="AY450" s="251" t="s">
        <v>181</v>
      </c>
    </row>
    <row r="451" spans="1:51" s="14" customFormat="1" ht="12">
      <c r="A451" s="14"/>
      <c r="B451" s="252"/>
      <c r="C451" s="253"/>
      <c r="D451" s="243" t="s">
        <v>190</v>
      </c>
      <c r="E451" s="254" t="s">
        <v>1</v>
      </c>
      <c r="F451" s="255" t="s">
        <v>553</v>
      </c>
      <c r="G451" s="253"/>
      <c r="H451" s="256">
        <v>2.03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2" t="s">
        <v>190</v>
      </c>
      <c r="AU451" s="262" t="s">
        <v>84</v>
      </c>
      <c r="AV451" s="14" t="s">
        <v>84</v>
      </c>
      <c r="AW451" s="14" t="s">
        <v>32</v>
      </c>
      <c r="AX451" s="14" t="s">
        <v>80</v>
      </c>
      <c r="AY451" s="262" t="s">
        <v>181</v>
      </c>
    </row>
    <row r="452" spans="1:65" s="2" customFormat="1" ht="24.15" customHeight="1">
      <c r="A452" s="39"/>
      <c r="B452" s="40"/>
      <c r="C452" s="228" t="s">
        <v>649</v>
      </c>
      <c r="D452" s="228" t="s">
        <v>183</v>
      </c>
      <c r="E452" s="229" t="s">
        <v>574</v>
      </c>
      <c r="F452" s="230" t="s">
        <v>575</v>
      </c>
      <c r="G452" s="231" t="s">
        <v>459</v>
      </c>
      <c r="H452" s="232">
        <v>7</v>
      </c>
      <c r="I452" s="233"/>
      <c r="J452" s="234">
        <f>ROUND(I452*H452,2)</f>
        <v>0</v>
      </c>
      <c r="K452" s="230" t="s">
        <v>1</v>
      </c>
      <c r="L452" s="45"/>
      <c r="M452" s="235" t="s">
        <v>1</v>
      </c>
      <c r="N452" s="236" t="s">
        <v>41</v>
      </c>
      <c r="O452" s="92"/>
      <c r="P452" s="237">
        <f>O452*H452</f>
        <v>0</v>
      </c>
      <c r="Q452" s="237">
        <v>0</v>
      </c>
      <c r="R452" s="237">
        <f>Q452*H452</f>
        <v>0</v>
      </c>
      <c r="S452" s="237">
        <v>0</v>
      </c>
      <c r="T452" s="23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9" t="s">
        <v>188</v>
      </c>
      <c r="AT452" s="239" t="s">
        <v>183</v>
      </c>
      <c r="AU452" s="239" t="s">
        <v>84</v>
      </c>
      <c r="AY452" s="18" t="s">
        <v>181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8" t="s">
        <v>80</v>
      </c>
      <c r="BK452" s="240">
        <f>ROUND(I452*H452,2)</f>
        <v>0</v>
      </c>
      <c r="BL452" s="18" t="s">
        <v>188</v>
      </c>
      <c r="BM452" s="239" t="s">
        <v>576</v>
      </c>
    </row>
    <row r="453" spans="1:51" s="13" customFormat="1" ht="12">
      <c r="A453" s="13"/>
      <c r="B453" s="241"/>
      <c r="C453" s="242"/>
      <c r="D453" s="243" t="s">
        <v>190</v>
      </c>
      <c r="E453" s="244" t="s">
        <v>1</v>
      </c>
      <c r="F453" s="245" t="s">
        <v>982</v>
      </c>
      <c r="G453" s="242"/>
      <c r="H453" s="244" t="s">
        <v>1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1" t="s">
        <v>190</v>
      </c>
      <c r="AU453" s="251" t="s">
        <v>84</v>
      </c>
      <c r="AV453" s="13" t="s">
        <v>80</v>
      </c>
      <c r="AW453" s="13" t="s">
        <v>32</v>
      </c>
      <c r="AX453" s="13" t="s">
        <v>76</v>
      </c>
      <c r="AY453" s="251" t="s">
        <v>181</v>
      </c>
    </row>
    <row r="454" spans="1:51" s="14" customFormat="1" ht="12">
      <c r="A454" s="14"/>
      <c r="B454" s="252"/>
      <c r="C454" s="253"/>
      <c r="D454" s="243" t="s">
        <v>190</v>
      </c>
      <c r="E454" s="254" t="s">
        <v>1</v>
      </c>
      <c r="F454" s="255" t="s">
        <v>217</v>
      </c>
      <c r="G454" s="253"/>
      <c r="H454" s="256">
        <v>7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2" t="s">
        <v>190</v>
      </c>
      <c r="AU454" s="262" t="s">
        <v>84</v>
      </c>
      <c r="AV454" s="14" t="s">
        <v>84</v>
      </c>
      <c r="AW454" s="14" t="s">
        <v>32</v>
      </c>
      <c r="AX454" s="14" t="s">
        <v>80</v>
      </c>
      <c r="AY454" s="262" t="s">
        <v>181</v>
      </c>
    </row>
    <row r="455" spans="1:65" s="2" customFormat="1" ht="16.5" customHeight="1">
      <c r="A455" s="39"/>
      <c r="B455" s="40"/>
      <c r="C455" s="285" t="s">
        <v>653</v>
      </c>
      <c r="D455" s="285" t="s">
        <v>369</v>
      </c>
      <c r="E455" s="286" t="s">
        <v>578</v>
      </c>
      <c r="F455" s="287" t="s">
        <v>579</v>
      </c>
      <c r="G455" s="288" t="s">
        <v>459</v>
      </c>
      <c r="H455" s="289">
        <v>7.105</v>
      </c>
      <c r="I455" s="290"/>
      <c r="J455" s="291">
        <f>ROUND(I455*H455,2)</f>
        <v>0</v>
      </c>
      <c r="K455" s="287" t="s">
        <v>187</v>
      </c>
      <c r="L455" s="292"/>
      <c r="M455" s="293" t="s">
        <v>1</v>
      </c>
      <c r="N455" s="294" t="s">
        <v>41</v>
      </c>
      <c r="O455" s="92"/>
      <c r="P455" s="237">
        <f>O455*H455</f>
        <v>0</v>
      </c>
      <c r="Q455" s="237">
        <v>0.00057</v>
      </c>
      <c r="R455" s="237">
        <f>Q455*H455</f>
        <v>0.00404985</v>
      </c>
      <c r="S455" s="237">
        <v>0</v>
      </c>
      <c r="T455" s="23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9" t="s">
        <v>222</v>
      </c>
      <c r="AT455" s="239" t="s">
        <v>369</v>
      </c>
      <c r="AU455" s="239" t="s">
        <v>84</v>
      </c>
      <c r="AY455" s="18" t="s">
        <v>181</v>
      </c>
      <c r="BE455" s="240">
        <f>IF(N455="základní",J455,0)</f>
        <v>0</v>
      </c>
      <c r="BF455" s="240">
        <f>IF(N455="snížená",J455,0)</f>
        <v>0</v>
      </c>
      <c r="BG455" s="240">
        <f>IF(N455="zákl. přenesená",J455,0)</f>
        <v>0</v>
      </c>
      <c r="BH455" s="240">
        <f>IF(N455="sníž. přenesená",J455,0)</f>
        <v>0</v>
      </c>
      <c r="BI455" s="240">
        <f>IF(N455="nulová",J455,0)</f>
        <v>0</v>
      </c>
      <c r="BJ455" s="18" t="s">
        <v>80</v>
      </c>
      <c r="BK455" s="240">
        <f>ROUND(I455*H455,2)</f>
        <v>0</v>
      </c>
      <c r="BL455" s="18" t="s">
        <v>188</v>
      </c>
      <c r="BM455" s="239" t="s">
        <v>580</v>
      </c>
    </row>
    <row r="456" spans="1:51" s="13" customFormat="1" ht="12">
      <c r="A456" s="13"/>
      <c r="B456" s="241"/>
      <c r="C456" s="242"/>
      <c r="D456" s="243" t="s">
        <v>190</v>
      </c>
      <c r="E456" s="244" t="s">
        <v>1</v>
      </c>
      <c r="F456" s="245" t="s">
        <v>982</v>
      </c>
      <c r="G456" s="242"/>
      <c r="H456" s="244" t="s">
        <v>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1" t="s">
        <v>190</v>
      </c>
      <c r="AU456" s="251" t="s">
        <v>84</v>
      </c>
      <c r="AV456" s="13" t="s">
        <v>80</v>
      </c>
      <c r="AW456" s="13" t="s">
        <v>32</v>
      </c>
      <c r="AX456" s="13" t="s">
        <v>76</v>
      </c>
      <c r="AY456" s="251" t="s">
        <v>181</v>
      </c>
    </row>
    <row r="457" spans="1:51" s="14" customFormat="1" ht="12">
      <c r="A457" s="14"/>
      <c r="B457" s="252"/>
      <c r="C457" s="253"/>
      <c r="D457" s="243" t="s">
        <v>190</v>
      </c>
      <c r="E457" s="254" t="s">
        <v>1</v>
      </c>
      <c r="F457" s="255" t="s">
        <v>1037</v>
      </c>
      <c r="G457" s="253"/>
      <c r="H457" s="256">
        <v>7.105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2" t="s">
        <v>190</v>
      </c>
      <c r="AU457" s="262" t="s">
        <v>84</v>
      </c>
      <c r="AV457" s="14" t="s">
        <v>84</v>
      </c>
      <c r="AW457" s="14" t="s">
        <v>32</v>
      </c>
      <c r="AX457" s="14" t="s">
        <v>80</v>
      </c>
      <c r="AY457" s="262" t="s">
        <v>181</v>
      </c>
    </row>
    <row r="458" spans="1:65" s="2" customFormat="1" ht="24.15" customHeight="1">
      <c r="A458" s="39"/>
      <c r="B458" s="40"/>
      <c r="C458" s="285" t="s">
        <v>657</v>
      </c>
      <c r="D458" s="285" t="s">
        <v>369</v>
      </c>
      <c r="E458" s="286" t="s">
        <v>583</v>
      </c>
      <c r="F458" s="287" t="s">
        <v>584</v>
      </c>
      <c r="G458" s="288" t="s">
        <v>459</v>
      </c>
      <c r="H458" s="289">
        <v>7.105</v>
      </c>
      <c r="I458" s="290"/>
      <c r="J458" s="291">
        <f>ROUND(I458*H458,2)</f>
        <v>0</v>
      </c>
      <c r="K458" s="287" t="s">
        <v>187</v>
      </c>
      <c r="L458" s="292"/>
      <c r="M458" s="293" t="s">
        <v>1</v>
      </c>
      <c r="N458" s="294" t="s">
        <v>41</v>
      </c>
      <c r="O458" s="92"/>
      <c r="P458" s="237">
        <f>O458*H458</f>
        <v>0</v>
      </c>
      <c r="Q458" s="237">
        <v>0.004</v>
      </c>
      <c r="R458" s="237">
        <f>Q458*H458</f>
        <v>0.02842</v>
      </c>
      <c r="S458" s="237">
        <v>0</v>
      </c>
      <c r="T458" s="238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9" t="s">
        <v>222</v>
      </c>
      <c r="AT458" s="239" t="s">
        <v>369</v>
      </c>
      <c r="AU458" s="239" t="s">
        <v>84</v>
      </c>
      <c r="AY458" s="18" t="s">
        <v>181</v>
      </c>
      <c r="BE458" s="240">
        <f>IF(N458="základní",J458,0)</f>
        <v>0</v>
      </c>
      <c r="BF458" s="240">
        <f>IF(N458="snížená",J458,0)</f>
        <v>0</v>
      </c>
      <c r="BG458" s="240">
        <f>IF(N458="zákl. přenesená",J458,0)</f>
        <v>0</v>
      </c>
      <c r="BH458" s="240">
        <f>IF(N458="sníž. přenesená",J458,0)</f>
        <v>0</v>
      </c>
      <c r="BI458" s="240">
        <f>IF(N458="nulová",J458,0)</f>
        <v>0</v>
      </c>
      <c r="BJ458" s="18" t="s">
        <v>80</v>
      </c>
      <c r="BK458" s="240">
        <f>ROUND(I458*H458,2)</f>
        <v>0</v>
      </c>
      <c r="BL458" s="18" t="s">
        <v>188</v>
      </c>
      <c r="BM458" s="239" t="s">
        <v>585</v>
      </c>
    </row>
    <row r="459" spans="1:51" s="13" customFormat="1" ht="12">
      <c r="A459" s="13"/>
      <c r="B459" s="241"/>
      <c r="C459" s="242"/>
      <c r="D459" s="243" t="s">
        <v>190</v>
      </c>
      <c r="E459" s="244" t="s">
        <v>1</v>
      </c>
      <c r="F459" s="245" t="s">
        <v>982</v>
      </c>
      <c r="G459" s="242"/>
      <c r="H459" s="244" t="s">
        <v>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1" t="s">
        <v>190</v>
      </c>
      <c r="AU459" s="251" t="s">
        <v>84</v>
      </c>
      <c r="AV459" s="13" t="s">
        <v>80</v>
      </c>
      <c r="AW459" s="13" t="s">
        <v>32</v>
      </c>
      <c r="AX459" s="13" t="s">
        <v>76</v>
      </c>
      <c r="AY459" s="251" t="s">
        <v>181</v>
      </c>
    </row>
    <row r="460" spans="1:51" s="14" customFormat="1" ht="12">
      <c r="A460" s="14"/>
      <c r="B460" s="252"/>
      <c r="C460" s="253"/>
      <c r="D460" s="243" t="s">
        <v>190</v>
      </c>
      <c r="E460" s="254" t="s">
        <v>1</v>
      </c>
      <c r="F460" s="255" t="s">
        <v>1037</v>
      </c>
      <c r="G460" s="253"/>
      <c r="H460" s="256">
        <v>7.105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2" t="s">
        <v>190</v>
      </c>
      <c r="AU460" s="262" t="s">
        <v>84</v>
      </c>
      <c r="AV460" s="14" t="s">
        <v>84</v>
      </c>
      <c r="AW460" s="14" t="s">
        <v>32</v>
      </c>
      <c r="AX460" s="14" t="s">
        <v>80</v>
      </c>
      <c r="AY460" s="262" t="s">
        <v>181</v>
      </c>
    </row>
    <row r="461" spans="1:65" s="2" customFormat="1" ht="24.15" customHeight="1">
      <c r="A461" s="39"/>
      <c r="B461" s="40"/>
      <c r="C461" s="285" t="s">
        <v>662</v>
      </c>
      <c r="D461" s="285" t="s">
        <v>369</v>
      </c>
      <c r="E461" s="286" t="s">
        <v>1038</v>
      </c>
      <c r="F461" s="287" t="s">
        <v>1039</v>
      </c>
      <c r="G461" s="288" t="s">
        <v>459</v>
      </c>
      <c r="H461" s="289">
        <v>1.01</v>
      </c>
      <c r="I461" s="290"/>
      <c r="J461" s="291">
        <f>ROUND(I461*H461,2)</f>
        <v>0</v>
      </c>
      <c r="K461" s="287" t="s">
        <v>1</v>
      </c>
      <c r="L461" s="292"/>
      <c r="M461" s="293" t="s">
        <v>1</v>
      </c>
      <c r="N461" s="294" t="s">
        <v>41</v>
      </c>
      <c r="O461" s="92"/>
      <c r="P461" s="237">
        <f>O461*H461</f>
        <v>0</v>
      </c>
      <c r="Q461" s="237">
        <v>0.006</v>
      </c>
      <c r="R461" s="237">
        <f>Q461*H461</f>
        <v>0.00606</v>
      </c>
      <c r="S461" s="237">
        <v>0</v>
      </c>
      <c r="T461" s="238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9" t="s">
        <v>222</v>
      </c>
      <c r="AT461" s="239" t="s">
        <v>369</v>
      </c>
      <c r="AU461" s="239" t="s">
        <v>84</v>
      </c>
      <c r="AY461" s="18" t="s">
        <v>181</v>
      </c>
      <c r="BE461" s="240">
        <f>IF(N461="základní",J461,0)</f>
        <v>0</v>
      </c>
      <c r="BF461" s="240">
        <f>IF(N461="snížená",J461,0)</f>
        <v>0</v>
      </c>
      <c r="BG461" s="240">
        <f>IF(N461="zákl. přenesená",J461,0)</f>
        <v>0</v>
      </c>
      <c r="BH461" s="240">
        <f>IF(N461="sníž. přenesená",J461,0)</f>
        <v>0</v>
      </c>
      <c r="BI461" s="240">
        <f>IF(N461="nulová",J461,0)</f>
        <v>0</v>
      </c>
      <c r="BJ461" s="18" t="s">
        <v>80</v>
      </c>
      <c r="BK461" s="240">
        <f>ROUND(I461*H461,2)</f>
        <v>0</v>
      </c>
      <c r="BL461" s="18" t="s">
        <v>188</v>
      </c>
      <c r="BM461" s="239" t="s">
        <v>1040</v>
      </c>
    </row>
    <row r="462" spans="1:51" s="13" customFormat="1" ht="12">
      <c r="A462" s="13"/>
      <c r="B462" s="241"/>
      <c r="C462" s="242"/>
      <c r="D462" s="243" t="s">
        <v>190</v>
      </c>
      <c r="E462" s="244" t="s">
        <v>1</v>
      </c>
      <c r="F462" s="245" t="s">
        <v>982</v>
      </c>
      <c r="G462" s="242"/>
      <c r="H462" s="244" t="s">
        <v>1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1" t="s">
        <v>190</v>
      </c>
      <c r="AU462" s="251" t="s">
        <v>84</v>
      </c>
      <c r="AV462" s="13" t="s">
        <v>80</v>
      </c>
      <c r="AW462" s="13" t="s">
        <v>32</v>
      </c>
      <c r="AX462" s="13" t="s">
        <v>76</v>
      </c>
      <c r="AY462" s="251" t="s">
        <v>181</v>
      </c>
    </row>
    <row r="463" spans="1:51" s="14" customFormat="1" ht="12">
      <c r="A463" s="14"/>
      <c r="B463" s="252"/>
      <c r="C463" s="253"/>
      <c r="D463" s="243" t="s">
        <v>190</v>
      </c>
      <c r="E463" s="254" t="s">
        <v>1</v>
      </c>
      <c r="F463" s="255" t="s">
        <v>590</v>
      </c>
      <c r="G463" s="253"/>
      <c r="H463" s="256">
        <v>1.01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2" t="s">
        <v>190</v>
      </c>
      <c r="AU463" s="262" t="s">
        <v>84</v>
      </c>
      <c r="AV463" s="14" t="s">
        <v>84</v>
      </c>
      <c r="AW463" s="14" t="s">
        <v>32</v>
      </c>
      <c r="AX463" s="14" t="s">
        <v>80</v>
      </c>
      <c r="AY463" s="262" t="s">
        <v>181</v>
      </c>
    </row>
    <row r="464" spans="1:65" s="2" customFormat="1" ht="24.15" customHeight="1">
      <c r="A464" s="39"/>
      <c r="B464" s="40"/>
      <c r="C464" s="285" t="s">
        <v>669</v>
      </c>
      <c r="D464" s="285" t="s">
        <v>369</v>
      </c>
      <c r="E464" s="286" t="s">
        <v>592</v>
      </c>
      <c r="F464" s="287" t="s">
        <v>593</v>
      </c>
      <c r="G464" s="288" t="s">
        <v>459</v>
      </c>
      <c r="H464" s="289">
        <v>1.01</v>
      </c>
      <c r="I464" s="290"/>
      <c r="J464" s="291">
        <f>ROUND(I464*H464,2)</f>
        <v>0</v>
      </c>
      <c r="K464" s="287" t="s">
        <v>1</v>
      </c>
      <c r="L464" s="292"/>
      <c r="M464" s="293" t="s">
        <v>1</v>
      </c>
      <c r="N464" s="294" t="s">
        <v>41</v>
      </c>
      <c r="O464" s="92"/>
      <c r="P464" s="237">
        <f>O464*H464</f>
        <v>0</v>
      </c>
      <c r="Q464" s="237">
        <v>0.01</v>
      </c>
      <c r="R464" s="237">
        <f>Q464*H464</f>
        <v>0.0101</v>
      </c>
      <c r="S464" s="237">
        <v>0</v>
      </c>
      <c r="T464" s="238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9" t="s">
        <v>222</v>
      </c>
      <c r="AT464" s="239" t="s">
        <v>369</v>
      </c>
      <c r="AU464" s="239" t="s">
        <v>84</v>
      </c>
      <c r="AY464" s="18" t="s">
        <v>181</v>
      </c>
      <c r="BE464" s="240">
        <f>IF(N464="základní",J464,0)</f>
        <v>0</v>
      </c>
      <c r="BF464" s="240">
        <f>IF(N464="snížená",J464,0)</f>
        <v>0</v>
      </c>
      <c r="BG464" s="240">
        <f>IF(N464="zákl. přenesená",J464,0)</f>
        <v>0</v>
      </c>
      <c r="BH464" s="240">
        <f>IF(N464="sníž. přenesená",J464,0)</f>
        <v>0</v>
      </c>
      <c r="BI464" s="240">
        <f>IF(N464="nulová",J464,0)</f>
        <v>0</v>
      </c>
      <c r="BJ464" s="18" t="s">
        <v>80</v>
      </c>
      <c r="BK464" s="240">
        <f>ROUND(I464*H464,2)</f>
        <v>0</v>
      </c>
      <c r="BL464" s="18" t="s">
        <v>188</v>
      </c>
      <c r="BM464" s="239" t="s">
        <v>594</v>
      </c>
    </row>
    <row r="465" spans="1:51" s="13" customFormat="1" ht="12">
      <c r="A465" s="13"/>
      <c r="B465" s="241"/>
      <c r="C465" s="242"/>
      <c r="D465" s="243" t="s">
        <v>190</v>
      </c>
      <c r="E465" s="244" t="s">
        <v>1</v>
      </c>
      <c r="F465" s="245" t="s">
        <v>982</v>
      </c>
      <c r="G465" s="242"/>
      <c r="H465" s="244" t="s">
        <v>1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1" t="s">
        <v>190</v>
      </c>
      <c r="AU465" s="251" t="s">
        <v>84</v>
      </c>
      <c r="AV465" s="13" t="s">
        <v>80</v>
      </c>
      <c r="AW465" s="13" t="s">
        <v>32</v>
      </c>
      <c r="AX465" s="13" t="s">
        <v>76</v>
      </c>
      <c r="AY465" s="251" t="s">
        <v>181</v>
      </c>
    </row>
    <row r="466" spans="1:51" s="14" customFormat="1" ht="12">
      <c r="A466" s="14"/>
      <c r="B466" s="252"/>
      <c r="C466" s="253"/>
      <c r="D466" s="243" t="s">
        <v>190</v>
      </c>
      <c r="E466" s="254" t="s">
        <v>1</v>
      </c>
      <c r="F466" s="255" t="s">
        <v>590</v>
      </c>
      <c r="G466" s="253"/>
      <c r="H466" s="256">
        <v>1.01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2" t="s">
        <v>190</v>
      </c>
      <c r="AU466" s="262" t="s">
        <v>84</v>
      </c>
      <c r="AV466" s="14" t="s">
        <v>84</v>
      </c>
      <c r="AW466" s="14" t="s">
        <v>32</v>
      </c>
      <c r="AX466" s="14" t="s">
        <v>80</v>
      </c>
      <c r="AY466" s="262" t="s">
        <v>181</v>
      </c>
    </row>
    <row r="467" spans="1:65" s="2" customFormat="1" ht="16.5" customHeight="1">
      <c r="A467" s="39"/>
      <c r="B467" s="40"/>
      <c r="C467" s="228" t="s">
        <v>673</v>
      </c>
      <c r="D467" s="228" t="s">
        <v>183</v>
      </c>
      <c r="E467" s="229" t="s">
        <v>596</v>
      </c>
      <c r="F467" s="230" t="s">
        <v>597</v>
      </c>
      <c r="G467" s="231" t="s">
        <v>459</v>
      </c>
      <c r="H467" s="232">
        <v>4</v>
      </c>
      <c r="I467" s="233"/>
      <c r="J467" s="234">
        <f>ROUND(I467*H467,2)</f>
        <v>0</v>
      </c>
      <c r="K467" s="230" t="s">
        <v>187</v>
      </c>
      <c r="L467" s="45"/>
      <c r="M467" s="235" t="s">
        <v>1</v>
      </c>
      <c r="N467" s="236" t="s">
        <v>41</v>
      </c>
      <c r="O467" s="92"/>
      <c r="P467" s="237">
        <f>O467*H467</f>
        <v>0</v>
      </c>
      <c r="Q467" s="237">
        <v>0.00038</v>
      </c>
      <c r="R467" s="237">
        <f>Q467*H467</f>
        <v>0.00152</v>
      </c>
      <c r="S467" s="237">
        <v>0</v>
      </c>
      <c r="T467" s="23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9" t="s">
        <v>188</v>
      </c>
      <c r="AT467" s="239" t="s">
        <v>183</v>
      </c>
      <c r="AU467" s="239" t="s">
        <v>84</v>
      </c>
      <c r="AY467" s="18" t="s">
        <v>181</v>
      </c>
      <c r="BE467" s="240">
        <f>IF(N467="základní",J467,0)</f>
        <v>0</v>
      </c>
      <c r="BF467" s="240">
        <f>IF(N467="snížená",J467,0)</f>
        <v>0</v>
      </c>
      <c r="BG467" s="240">
        <f>IF(N467="zákl. přenesená",J467,0)</f>
        <v>0</v>
      </c>
      <c r="BH467" s="240">
        <f>IF(N467="sníž. přenesená",J467,0)</f>
        <v>0</v>
      </c>
      <c r="BI467" s="240">
        <f>IF(N467="nulová",J467,0)</f>
        <v>0</v>
      </c>
      <c r="BJ467" s="18" t="s">
        <v>80</v>
      </c>
      <c r="BK467" s="240">
        <f>ROUND(I467*H467,2)</f>
        <v>0</v>
      </c>
      <c r="BL467" s="18" t="s">
        <v>188</v>
      </c>
      <c r="BM467" s="239" t="s">
        <v>598</v>
      </c>
    </row>
    <row r="468" spans="1:51" s="13" customFormat="1" ht="12">
      <c r="A468" s="13"/>
      <c r="B468" s="241"/>
      <c r="C468" s="242"/>
      <c r="D468" s="243" t="s">
        <v>190</v>
      </c>
      <c r="E468" s="244" t="s">
        <v>1</v>
      </c>
      <c r="F468" s="245" t="s">
        <v>982</v>
      </c>
      <c r="G468" s="242"/>
      <c r="H468" s="244" t="s">
        <v>1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1" t="s">
        <v>190</v>
      </c>
      <c r="AU468" s="251" t="s">
        <v>84</v>
      </c>
      <c r="AV468" s="13" t="s">
        <v>80</v>
      </c>
      <c r="AW468" s="13" t="s">
        <v>32</v>
      </c>
      <c r="AX468" s="13" t="s">
        <v>76</v>
      </c>
      <c r="AY468" s="251" t="s">
        <v>181</v>
      </c>
    </row>
    <row r="469" spans="1:51" s="14" customFormat="1" ht="12">
      <c r="A469" s="14"/>
      <c r="B469" s="252"/>
      <c r="C469" s="253"/>
      <c r="D469" s="243" t="s">
        <v>190</v>
      </c>
      <c r="E469" s="254" t="s">
        <v>1</v>
      </c>
      <c r="F469" s="255" t="s">
        <v>188</v>
      </c>
      <c r="G469" s="253"/>
      <c r="H469" s="256">
        <v>4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2" t="s">
        <v>190</v>
      </c>
      <c r="AU469" s="262" t="s">
        <v>84</v>
      </c>
      <c r="AV469" s="14" t="s">
        <v>84</v>
      </c>
      <c r="AW469" s="14" t="s">
        <v>32</v>
      </c>
      <c r="AX469" s="14" t="s">
        <v>80</v>
      </c>
      <c r="AY469" s="262" t="s">
        <v>181</v>
      </c>
    </row>
    <row r="470" spans="1:65" s="2" customFormat="1" ht="24.15" customHeight="1">
      <c r="A470" s="39"/>
      <c r="B470" s="40"/>
      <c r="C470" s="228" t="s">
        <v>678</v>
      </c>
      <c r="D470" s="228" t="s">
        <v>183</v>
      </c>
      <c r="E470" s="229" t="s">
        <v>600</v>
      </c>
      <c r="F470" s="230" t="s">
        <v>601</v>
      </c>
      <c r="G470" s="231" t="s">
        <v>459</v>
      </c>
      <c r="H470" s="232">
        <v>4</v>
      </c>
      <c r="I470" s="233"/>
      <c r="J470" s="234">
        <f>ROUND(I470*H470,2)</f>
        <v>0</v>
      </c>
      <c r="K470" s="230" t="s">
        <v>1</v>
      </c>
      <c r="L470" s="45"/>
      <c r="M470" s="235" t="s">
        <v>1</v>
      </c>
      <c r="N470" s="236" t="s">
        <v>41</v>
      </c>
      <c r="O470" s="92"/>
      <c r="P470" s="237">
        <f>O470*H470</f>
        <v>0</v>
      </c>
      <c r="Q470" s="237">
        <v>2E-05</v>
      </c>
      <c r="R470" s="237">
        <f>Q470*H470</f>
        <v>8E-05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188</v>
      </c>
      <c r="AT470" s="239" t="s">
        <v>183</v>
      </c>
      <c r="AU470" s="239" t="s">
        <v>84</v>
      </c>
      <c r="AY470" s="18" t="s">
        <v>181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80</v>
      </c>
      <c r="BK470" s="240">
        <f>ROUND(I470*H470,2)</f>
        <v>0</v>
      </c>
      <c r="BL470" s="18" t="s">
        <v>188</v>
      </c>
      <c r="BM470" s="239" t="s">
        <v>602</v>
      </c>
    </row>
    <row r="471" spans="1:51" s="13" customFormat="1" ht="12">
      <c r="A471" s="13"/>
      <c r="B471" s="241"/>
      <c r="C471" s="242"/>
      <c r="D471" s="243" t="s">
        <v>190</v>
      </c>
      <c r="E471" s="244" t="s">
        <v>1</v>
      </c>
      <c r="F471" s="245" t="s">
        <v>982</v>
      </c>
      <c r="G471" s="242"/>
      <c r="H471" s="244" t="s">
        <v>1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1" t="s">
        <v>190</v>
      </c>
      <c r="AU471" s="251" t="s">
        <v>84</v>
      </c>
      <c r="AV471" s="13" t="s">
        <v>80</v>
      </c>
      <c r="AW471" s="13" t="s">
        <v>32</v>
      </c>
      <c r="AX471" s="13" t="s">
        <v>76</v>
      </c>
      <c r="AY471" s="251" t="s">
        <v>181</v>
      </c>
    </row>
    <row r="472" spans="1:51" s="14" customFormat="1" ht="12">
      <c r="A472" s="14"/>
      <c r="B472" s="252"/>
      <c r="C472" s="253"/>
      <c r="D472" s="243" t="s">
        <v>190</v>
      </c>
      <c r="E472" s="254" t="s">
        <v>1</v>
      </c>
      <c r="F472" s="255" t="s">
        <v>188</v>
      </c>
      <c r="G472" s="253"/>
      <c r="H472" s="256">
        <v>4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2" t="s">
        <v>190</v>
      </c>
      <c r="AU472" s="262" t="s">
        <v>84</v>
      </c>
      <c r="AV472" s="14" t="s">
        <v>84</v>
      </c>
      <c r="AW472" s="14" t="s">
        <v>32</v>
      </c>
      <c r="AX472" s="14" t="s">
        <v>80</v>
      </c>
      <c r="AY472" s="262" t="s">
        <v>181</v>
      </c>
    </row>
    <row r="473" spans="1:65" s="2" customFormat="1" ht="24.15" customHeight="1">
      <c r="A473" s="39"/>
      <c r="B473" s="40"/>
      <c r="C473" s="285" t="s">
        <v>683</v>
      </c>
      <c r="D473" s="285" t="s">
        <v>369</v>
      </c>
      <c r="E473" s="286" t="s">
        <v>604</v>
      </c>
      <c r="F473" s="287" t="s">
        <v>605</v>
      </c>
      <c r="G473" s="288" t="s">
        <v>459</v>
      </c>
      <c r="H473" s="289">
        <v>4.04</v>
      </c>
      <c r="I473" s="290"/>
      <c r="J473" s="291">
        <f>ROUND(I473*H473,2)</f>
        <v>0</v>
      </c>
      <c r="K473" s="287" t="s">
        <v>1</v>
      </c>
      <c r="L473" s="292"/>
      <c r="M473" s="293" t="s">
        <v>1</v>
      </c>
      <c r="N473" s="294" t="s">
        <v>41</v>
      </c>
      <c r="O473" s="92"/>
      <c r="P473" s="237">
        <f>O473*H473</f>
        <v>0</v>
      </c>
      <c r="Q473" s="237">
        <v>0.00244</v>
      </c>
      <c r="R473" s="237">
        <f>Q473*H473</f>
        <v>0.0098576</v>
      </c>
      <c r="S473" s="237">
        <v>0</v>
      </c>
      <c r="T473" s="238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9" t="s">
        <v>222</v>
      </c>
      <c r="AT473" s="239" t="s">
        <v>369</v>
      </c>
      <c r="AU473" s="239" t="s">
        <v>84</v>
      </c>
      <c r="AY473" s="18" t="s">
        <v>181</v>
      </c>
      <c r="BE473" s="240">
        <f>IF(N473="základní",J473,0)</f>
        <v>0</v>
      </c>
      <c r="BF473" s="240">
        <f>IF(N473="snížená",J473,0)</f>
        <v>0</v>
      </c>
      <c r="BG473" s="240">
        <f>IF(N473="zákl. přenesená",J473,0)</f>
        <v>0</v>
      </c>
      <c r="BH473" s="240">
        <f>IF(N473="sníž. přenesená",J473,0)</f>
        <v>0</v>
      </c>
      <c r="BI473" s="240">
        <f>IF(N473="nulová",J473,0)</f>
        <v>0</v>
      </c>
      <c r="BJ473" s="18" t="s">
        <v>80</v>
      </c>
      <c r="BK473" s="240">
        <f>ROUND(I473*H473,2)</f>
        <v>0</v>
      </c>
      <c r="BL473" s="18" t="s">
        <v>188</v>
      </c>
      <c r="BM473" s="239" t="s">
        <v>606</v>
      </c>
    </row>
    <row r="474" spans="1:51" s="13" customFormat="1" ht="12">
      <c r="A474" s="13"/>
      <c r="B474" s="241"/>
      <c r="C474" s="242"/>
      <c r="D474" s="243" t="s">
        <v>190</v>
      </c>
      <c r="E474" s="244" t="s">
        <v>1</v>
      </c>
      <c r="F474" s="245" t="s">
        <v>982</v>
      </c>
      <c r="G474" s="242"/>
      <c r="H474" s="244" t="s">
        <v>1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1" t="s">
        <v>190</v>
      </c>
      <c r="AU474" s="251" t="s">
        <v>84</v>
      </c>
      <c r="AV474" s="13" t="s">
        <v>80</v>
      </c>
      <c r="AW474" s="13" t="s">
        <v>32</v>
      </c>
      <c r="AX474" s="13" t="s">
        <v>76</v>
      </c>
      <c r="AY474" s="251" t="s">
        <v>181</v>
      </c>
    </row>
    <row r="475" spans="1:51" s="14" customFormat="1" ht="12">
      <c r="A475" s="14"/>
      <c r="B475" s="252"/>
      <c r="C475" s="253"/>
      <c r="D475" s="243" t="s">
        <v>190</v>
      </c>
      <c r="E475" s="254" t="s">
        <v>1</v>
      </c>
      <c r="F475" s="255" t="s">
        <v>1041</v>
      </c>
      <c r="G475" s="253"/>
      <c r="H475" s="256">
        <v>4.04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2" t="s">
        <v>190</v>
      </c>
      <c r="AU475" s="262" t="s">
        <v>84</v>
      </c>
      <c r="AV475" s="14" t="s">
        <v>84</v>
      </c>
      <c r="AW475" s="14" t="s">
        <v>32</v>
      </c>
      <c r="AX475" s="14" t="s">
        <v>80</v>
      </c>
      <c r="AY475" s="262" t="s">
        <v>181</v>
      </c>
    </row>
    <row r="476" spans="1:65" s="2" customFormat="1" ht="24.15" customHeight="1">
      <c r="A476" s="39"/>
      <c r="B476" s="40"/>
      <c r="C476" s="285" t="s">
        <v>687</v>
      </c>
      <c r="D476" s="285" t="s">
        <v>369</v>
      </c>
      <c r="E476" s="286" t="s">
        <v>609</v>
      </c>
      <c r="F476" s="287" t="s">
        <v>610</v>
      </c>
      <c r="G476" s="288" t="s">
        <v>459</v>
      </c>
      <c r="H476" s="289">
        <v>4</v>
      </c>
      <c r="I476" s="290"/>
      <c r="J476" s="291">
        <f>ROUND(I476*H476,2)</f>
        <v>0</v>
      </c>
      <c r="K476" s="287" t="s">
        <v>1</v>
      </c>
      <c r="L476" s="292"/>
      <c r="M476" s="293" t="s">
        <v>1</v>
      </c>
      <c r="N476" s="294" t="s">
        <v>41</v>
      </c>
      <c r="O476" s="92"/>
      <c r="P476" s="237">
        <f>O476*H476</f>
        <v>0</v>
      </c>
      <c r="Q476" s="237">
        <v>0.0073</v>
      </c>
      <c r="R476" s="237">
        <f>Q476*H476</f>
        <v>0.0292</v>
      </c>
      <c r="S476" s="237">
        <v>0</v>
      </c>
      <c r="T476" s="23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9" t="s">
        <v>222</v>
      </c>
      <c r="AT476" s="239" t="s">
        <v>369</v>
      </c>
      <c r="AU476" s="239" t="s">
        <v>84</v>
      </c>
      <c r="AY476" s="18" t="s">
        <v>181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8" t="s">
        <v>80</v>
      </c>
      <c r="BK476" s="240">
        <f>ROUND(I476*H476,2)</f>
        <v>0</v>
      </c>
      <c r="BL476" s="18" t="s">
        <v>188</v>
      </c>
      <c r="BM476" s="239" t="s">
        <v>611</v>
      </c>
    </row>
    <row r="477" spans="1:51" s="13" customFormat="1" ht="12">
      <c r="A477" s="13"/>
      <c r="B477" s="241"/>
      <c r="C477" s="242"/>
      <c r="D477" s="243" t="s">
        <v>190</v>
      </c>
      <c r="E477" s="244" t="s">
        <v>1</v>
      </c>
      <c r="F477" s="245" t="s">
        <v>982</v>
      </c>
      <c r="G477" s="242"/>
      <c r="H477" s="244" t="s">
        <v>1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1" t="s">
        <v>190</v>
      </c>
      <c r="AU477" s="251" t="s">
        <v>84</v>
      </c>
      <c r="AV477" s="13" t="s">
        <v>80</v>
      </c>
      <c r="AW477" s="13" t="s">
        <v>32</v>
      </c>
      <c r="AX477" s="13" t="s">
        <v>76</v>
      </c>
      <c r="AY477" s="251" t="s">
        <v>181</v>
      </c>
    </row>
    <row r="478" spans="1:51" s="14" customFormat="1" ht="12">
      <c r="A478" s="14"/>
      <c r="B478" s="252"/>
      <c r="C478" s="253"/>
      <c r="D478" s="243" t="s">
        <v>190</v>
      </c>
      <c r="E478" s="254" t="s">
        <v>1</v>
      </c>
      <c r="F478" s="255" t="s">
        <v>188</v>
      </c>
      <c r="G478" s="253"/>
      <c r="H478" s="256">
        <v>4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2" t="s">
        <v>190</v>
      </c>
      <c r="AU478" s="262" t="s">
        <v>84</v>
      </c>
      <c r="AV478" s="14" t="s">
        <v>84</v>
      </c>
      <c r="AW478" s="14" t="s">
        <v>32</v>
      </c>
      <c r="AX478" s="14" t="s">
        <v>80</v>
      </c>
      <c r="AY478" s="262" t="s">
        <v>181</v>
      </c>
    </row>
    <row r="479" spans="1:65" s="2" customFormat="1" ht="16.5" customHeight="1">
      <c r="A479" s="39"/>
      <c r="B479" s="40"/>
      <c r="C479" s="228" t="s">
        <v>692</v>
      </c>
      <c r="D479" s="228" t="s">
        <v>183</v>
      </c>
      <c r="E479" s="229" t="s">
        <v>1042</v>
      </c>
      <c r="F479" s="230" t="s">
        <v>1043</v>
      </c>
      <c r="G479" s="231" t="s">
        <v>459</v>
      </c>
      <c r="H479" s="232">
        <v>1</v>
      </c>
      <c r="I479" s="233"/>
      <c r="J479" s="234">
        <f>ROUND(I479*H479,2)</f>
        <v>0</v>
      </c>
      <c r="K479" s="230" t="s">
        <v>187</v>
      </c>
      <c r="L479" s="45"/>
      <c r="M479" s="235" t="s">
        <v>1</v>
      </c>
      <c r="N479" s="236" t="s">
        <v>41</v>
      </c>
      <c r="O479" s="92"/>
      <c r="P479" s="237">
        <f>O479*H479</f>
        <v>0</v>
      </c>
      <c r="Q479" s="237">
        <v>0.00136</v>
      </c>
      <c r="R479" s="237">
        <f>Q479*H479</f>
        <v>0.00136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188</v>
      </c>
      <c r="AT479" s="239" t="s">
        <v>183</v>
      </c>
      <c r="AU479" s="239" t="s">
        <v>84</v>
      </c>
      <c r="AY479" s="18" t="s">
        <v>181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80</v>
      </c>
      <c r="BK479" s="240">
        <f>ROUND(I479*H479,2)</f>
        <v>0</v>
      </c>
      <c r="BL479" s="18" t="s">
        <v>188</v>
      </c>
      <c r="BM479" s="239" t="s">
        <v>1044</v>
      </c>
    </row>
    <row r="480" spans="1:51" s="13" customFormat="1" ht="12">
      <c r="A480" s="13"/>
      <c r="B480" s="241"/>
      <c r="C480" s="242"/>
      <c r="D480" s="243" t="s">
        <v>190</v>
      </c>
      <c r="E480" s="244" t="s">
        <v>1</v>
      </c>
      <c r="F480" s="245" t="s">
        <v>982</v>
      </c>
      <c r="G480" s="242"/>
      <c r="H480" s="244" t="s">
        <v>1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1" t="s">
        <v>190</v>
      </c>
      <c r="AU480" s="251" t="s">
        <v>84</v>
      </c>
      <c r="AV480" s="13" t="s">
        <v>80</v>
      </c>
      <c r="AW480" s="13" t="s">
        <v>32</v>
      </c>
      <c r="AX480" s="13" t="s">
        <v>76</v>
      </c>
      <c r="AY480" s="251" t="s">
        <v>181</v>
      </c>
    </row>
    <row r="481" spans="1:51" s="14" customFormat="1" ht="12">
      <c r="A481" s="14"/>
      <c r="B481" s="252"/>
      <c r="C481" s="253"/>
      <c r="D481" s="243" t="s">
        <v>190</v>
      </c>
      <c r="E481" s="254" t="s">
        <v>1</v>
      </c>
      <c r="F481" s="255" t="s">
        <v>80</v>
      </c>
      <c r="G481" s="253"/>
      <c r="H481" s="256">
        <v>1</v>
      </c>
      <c r="I481" s="257"/>
      <c r="J481" s="253"/>
      <c r="K481" s="253"/>
      <c r="L481" s="258"/>
      <c r="M481" s="259"/>
      <c r="N481" s="260"/>
      <c r="O481" s="260"/>
      <c r="P481" s="260"/>
      <c r="Q481" s="260"/>
      <c r="R481" s="260"/>
      <c r="S481" s="260"/>
      <c r="T481" s="26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2" t="s">
        <v>190</v>
      </c>
      <c r="AU481" s="262" t="s">
        <v>84</v>
      </c>
      <c r="AV481" s="14" t="s">
        <v>84</v>
      </c>
      <c r="AW481" s="14" t="s">
        <v>32</v>
      </c>
      <c r="AX481" s="14" t="s">
        <v>80</v>
      </c>
      <c r="AY481" s="262" t="s">
        <v>181</v>
      </c>
    </row>
    <row r="482" spans="1:65" s="2" customFormat="1" ht="24.15" customHeight="1">
      <c r="A482" s="39"/>
      <c r="B482" s="40"/>
      <c r="C482" s="285" t="s">
        <v>696</v>
      </c>
      <c r="D482" s="285" t="s">
        <v>369</v>
      </c>
      <c r="E482" s="286" t="s">
        <v>1045</v>
      </c>
      <c r="F482" s="287" t="s">
        <v>1046</v>
      </c>
      <c r="G482" s="288" t="s">
        <v>459</v>
      </c>
      <c r="H482" s="289">
        <v>1</v>
      </c>
      <c r="I482" s="290"/>
      <c r="J482" s="291">
        <f>ROUND(I482*H482,2)</f>
        <v>0</v>
      </c>
      <c r="K482" s="287" t="s">
        <v>187</v>
      </c>
      <c r="L482" s="292"/>
      <c r="M482" s="293" t="s">
        <v>1</v>
      </c>
      <c r="N482" s="294" t="s">
        <v>41</v>
      </c>
      <c r="O482" s="92"/>
      <c r="P482" s="237">
        <f>O482*H482</f>
        <v>0</v>
      </c>
      <c r="Q482" s="237">
        <v>0.078</v>
      </c>
      <c r="R482" s="237">
        <f>Q482*H482</f>
        <v>0.078</v>
      </c>
      <c r="S482" s="237">
        <v>0</v>
      </c>
      <c r="T482" s="238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9" t="s">
        <v>222</v>
      </c>
      <c r="AT482" s="239" t="s">
        <v>369</v>
      </c>
      <c r="AU482" s="239" t="s">
        <v>84</v>
      </c>
      <c r="AY482" s="18" t="s">
        <v>181</v>
      </c>
      <c r="BE482" s="240">
        <f>IF(N482="základní",J482,0)</f>
        <v>0</v>
      </c>
      <c r="BF482" s="240">
        <f>IF(N482="snížená",J482,0)</f>
        <v>0</v>
      </c>
      <c r="BG482" s="240">
        <f>IF(N482="zákl. přenesená",J482,0)</f>
        <v>0</v>
      </c>
      <c r="BH482" s="240">
        <f>IF(N482="sníž. přenesená",J482,0)</f>
        <v>0</v>
      </c>
      <c r="BI482" s="240">
        <f>IF(N482="nulová",J482,0)</f>
        <v>0</v>
      </c>
      <c r="BJ482" s="18" t="s">
        <v>80</v>
      </c>
      <c r="BK482" s="240">
        <f>ROUND(I482*H482,2)</f>
        <v>0</v>
      </c>
      <c r="BL482" s="18" t="s">
        <v>188</v>
      </c>
      <c r="BM482" s="239" t="s">
        <v>1047</v>
      </c>
    </row>
    <row r="483" spans="1:51" s="13" customFormat="1" ht="12">
      <c r="A483" s="13"/>
      <c r="B483" s="241"/>
      <c r="C483" s="242"/>
      <c r="D483" s="243" t="s">
        <v>190</v>
      </c>
      <c r="E483" s="244" t="s">
        <v>1</v>
      </c>
      <c r="F483" s="245" t="s">
        <v>982</v>
      </c>
      <c r="G483" s="242"/>
      <c r="H483" s="244" t="s">
        <v>1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1" t="s">
        <v>190</v>
      </c>
      <c r="AU483" s="251" t="s">
        <v>84</v>
      </c>
      <c r="AV483" s="13" t="s">
        <v>80</v>
      </c>
      <c r="AW483" s="13" t="s">
        <v>32</v>
      </c>
      <c r="AX483" s="13" t="s">
        <v>76</v>
      </c>
      <c r="AY483" s="251" t="s">
        <v>181</v>
      </c>
    </row>
    <row r="484" spans="1:51" s="14" customFormat="1" ht="12">
      <c r="A484" s="14"/>
      <c r="B484" s="252"/>
      <c r="C484" s="253"/>
      <c r="D484" s="243" t="s">
        <v>190</v>
      </c>
      <c r="E484" s="254" t="s">
        <v>1</v>
      </c>
      <c r="F484" s="255" t="s">
        <v>80</v>
      </c>
      <c r="G484" s="253"/>
      <c r="H484" s="256">
        <v>1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2" t="s">
        <v>190</v>
      </c>
      <c r="AU484" s="262" t="s">
        <v>84</v>
      </c>
      <c r="AV484" s="14" t="s">
        <v>84</v>
      </c>
      <c r="AW484" s="14" t="s">
        <v>32</v>
      </c>
      <c r="AX484" s="14" t="s">
        <v>80</v>
      </c>
      <c r="AY484" s="262" t="s">
        <v>181</v>
      </c>
    </row>
    <row r="485" spans="1:65" s="2" customFormat="1" ht="16.5" customHeight="1">
      <c r="A485" s="39"/>
      <c r="B485" s="40"/>
      <c r="C485" s="285" t="s">
        <v>701</v>
      </c>
      <c r="D485" s="285" t="s">
        <v>369</v>
      </c>
      <c r="E485" s="286" t="s">
        <v>1048</v>
      </c>
      <c r="F485" s="287" t="s">
        <v>1049</v>
      </c>
      <c r="G485" s="288" t="s">
        <v>459</v>
      </c>
      <c r="H485" s="289">
        <v>1</v>
      </c>
      <c r="I485" s="290"/>
      <c r="J485" s="291">
        <f>ROUND(I485*H485,2)</f>
        <v>0</v>
      </c>
      <c r="K485" s="287" t="s">
        <v>1</v>
      </c>
      <c r="L485" s="292"/>
      <c r="M485" s="293" t="s">
        <v>1</v>
      </c>
      <c r="N485" s="294" t="s">
        <v>41</v>
      </c>
      <c r="O485" s="92"/>
      <c r="P485" s="237">
        <f>O485*H485</f>
        <v>0</v>
      </c>
      <c r="Q485" s="237">
        <v>0.001</v>
      </c>
      <c r="R485" s="237">
        <f>Q485*H485</f>
        <v>0.001</v>
      </c>
      <c r="S485" s="237">
        <v>0</v>
      </c>
      <c r="T485" s="23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9" t="s">
        <v>222</v>
      </c>
      <c r="AT485" s="239" t="s">
        <v>369</v>
      </c>
      <c r="AU485" s="239" t="s">
        <v>84</v>
      </c>
      <c r="AY485" s="18" t="s">
        <v>181</v>
      </c>
      <c r="BE485" s="240">
        <f>IF(N485="základní",J485,0)</f>
        <v>0</v>
      </c>
      <c r="BF485" s="240">
        <f>IF(N485="snížená",J485,0)</f>
        <v>0</v>
      </c>
      <c r="BG485" s="240">
        <f>IF(N485="zákl. přenesená",J485,0)</f>
        <v>0</v>
      </c>
      <c r="BH485" s="240">
        <f>IF(N485="sníž. přenesená",J485,0)</f>
        <v>0</v>
      </c>
      <c r="BI485" s="240">
        <f>IF(N485="nulová",J485,0)</f>
        <v>0</v>
      </c>
      <c r="BJ485" s="18" t="s">
        <v>80</v>
      </c>
      <c r="BK485" s="240">
        <f>ROUND(I485*H485,2)</f>
        <v>0</v>
      </c>
      <c r="BL485" s="18" t="s">
        <v>188</v>
      </c>
      <c r="BM485" s="239" t="s">
        <v>1050</v>
      </c>
    </row>
    <row r="486" spans="1:51" s="13" customFormat="1" ht="12">
      <c r="A486" s="13"/>
      <c r="B486" s="241"/>
      <c r="C486" s="242"/>
      <c r="D486" s="243" t="s">
        <v>190</v>
      </c>
      <c r="E486" s="244" t="s">
        <v>1</v>
      </c>
      <c r="F486" s="245" t="s">
        <v>982</v>
      </c>
      <c r="G486" s="242"/>
      <c r="H486" s="244" t="s">
        <v>1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1" t="s">
        <v>190</v>
      </c>
      <c r="AU486" s="251" t="s">
        <v>84</v>
      </c>
      <c r="AV486" s="13" t="s">
        <v>80</v>
      </c>
      <c r="AW486" s="13" t="s">
        <v>32</v>
      </c>
      <c r="AX486" s="13" t="s">
        <v>76</v>
      </c>
      <c r="AY486" s="251" t="s">
        <v>181</v>
      </c>
    </row>
    <row r="487" spans="1:51" s="14" customFormat="1" ht="12">
      <c r="A487" s="14"/>
      <c r="B487" s="252"/>
      <c r="C487" s="253"/>
      <c r="D487" s="243" t="s">
        <v>190</v>
      </c>
      <c r="E487" s="254" t="s">
        <v>1</v>
      </c>
      <c r="F487" s="255" t="s">
        <v>80</v>
      </c>
      <c r="G487" s="253"/>
      <c r="H487" s="256">
        <v>1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2" t="s">
        <v>190</v>
      </c>
      <c r="AU487" s="262" t="s">
        <v>84</v>
      </c>
      <c r="AV487" s="14" t="s">
        <v>84</v>
      </c>
      <c r="AW487" s="14" t="s">
        <v>32</v>
      </c>
      <c r="AX487" s="14" t="s">
        <v>80</v>
      </c>
      <c r="AY487" s="262" t="s">
        <v>181</v>
      </c>
    </row>
    <row r="488" spans="1:65" s="2" customFormat="1" ht="21.75" customHeight="1">
      <c r="A488" s="39"/>
      <c r="B488" s="40"/>
      <c r="C488" s="228" t="s">
        <v>705</v>
      </c>
      <c r="D488" s="228" t="s">
        <v>183</v>
      </c>
      <c r="E488" s="229" t="s">
        <v>1051</v>
      </c>
      <c r="F488" s="230" t="s">
        <v>1052</v>
      </c>
      <c r="G488" s="231" t="s">
        <v>459</v>
      </c>
      <c r="H488" s="232">
        <v>1</v>
      </c>
      <c r="I488" s="233"/>
      <c r="J488" s="234">
        <f>ROUND(I488*H488,2)</f>
        <v>0</v>
      </c>
      <c r="K488" s="230" t="s">
        <v>187</v>
      </c>
      <c r="L488" s="45"/>
      <c r="M488" s="235" t="s">
        <v>1</v>
      </c>
      <c r="N488" s="236" t="s">
        <v>41</v>
      </c>
      <c r="O488" s="92"/>
      <c r="P488" s="237">
        <f>O488*H488</f>
        <v>0</v>
      </c>
      <c r="Q488" s="237">
        <v>0.00072</v>
      </c>
      <c r="R488" s="237">
        <f>Q488*H488</f>
        <v>0.00072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188</v>
      </c>
      <c r="AT488" s="239" t="s">
        <v>183</v>
      </c>
      <c r="AU488" s="239" t="s">
        <v>84</v>
      </c>
      <c r="AY488" s="18" t="s">
        <v>181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80</v>
      </c>
      <c r="BK488" s="240">
        <f>ROUND(I488*H488,2)</f>
        <v>0</v>
      </c>
      <c r="BL488" s="18" t="s">
        <v>188</v>
      </c>
      <c r="BM488" s="239" t="s">
        <v>1053</v>
      </c>
    </row>
    <row r="489" spans="1:51" s="13" customFormat="1" ht="12">
      <c r="A489" s="13"/>
      <c r="B489" s="241"/>
      <c r="C489" s="242"/>
      <c r="D489" s="243" t="s">
        <v>190</v>
      </c>
      <c r="E489" s="244" t="s">
        <v>1</v>
      </c>
      <c r="F489" s="245" t="s">
        <v>982</v>
      </c>
      <c r="G489" s="242"/>
      <c r="H489" s="244" t="s">
        <v>1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1" t="s">
        <v>190</v>
      </c>
      <c r="AU489" s="251" t="s">
        <v>84</v>
      </c>
      <c r="AV489" s="13" t="s">
        <v>80</v>
      </c>
      <c r="AW489" s="13" t="s">
        <v>32</v>
      </c>
      <c r="AX489" s="13" t="s">
        <v>76</v>
      </c>
      <c r="AY489" s="251" t="s">
        <v>181</v>
      </c>
    </row>
    <row r="490" spans="1:51" s="14" customFormat="1" ht="12">
      <c r="A490" s="14"/>
      <c r="B490" s="252"/>
      <c r="C490" s="253"/>
      <c r="D490" s="243" t="s">
        <v>190</v>
      </c>
      <c r="E490" s="254" t="s">
        <v>1</v>
      </c>
      <c r="F490" s="255" t="s">
        <v>80</v>
      </c>
      <c r="G490" s="253"/>
      <c r="H490" s="256">
        <v>1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2" t="s">
        <v>190</v>
      </c>
      <c r="AU490" s="262" t="s">
        <v>84</v>
      </c>
      <c r="AV490" s="14" t="s">
        <v>84</v>
      </c>
      <c r="AW490" s="14" t="s">
        <v>32</v>
      </c>
      <c r="AX490" s="14" t="s">
        <v>80</v>
      </c>
      <c r="AY490" s="262" t="s">
        <v>181</v>
      </c>
    </row>
    <row r="491" spans="1:65" s="2" customFormat="1" ht="24.15" customHeight="1">
      <c r="A491" s="39"/>
      <c r="B491" s="40"/>
      <c r="C491" s="285" t="s">
        <v>711</v>
      </c>
      <c r="D491" s="285" t="s">
        <v>369</v>
      </c>
      <c r="E491" s="286" t="s">
        <v>1054</v>
      </c>
      <c r="F491" s="287" t="s">
        <v>1055</v>
      </c>
      <c r="G491" s="288" t="s">
        <v>459</v>
      </c>
      <c r="H491" s="289">
        <v>1.01</v>
      </c>
      <c r="I491" s="290"/>
      <c r="J491" s="291">
        <f>ROUND(I491*H491,2)</f>
        <v>0</v>
      </c>
      <c r="K491" s="287" t="s">
        <v>1</v>
      </c>
      <c r="L491" s="292"/>
      <c r="M491" s="293" t="s">
        <v>1</v>
      </c>
      <c r="N491" s="294" t="s">
        <v>41</v>
      </c>
      <c r="O491" s="92"/>
      <c r="P491" s="237">
        <f>O491*H491</f>
        <v>0</v>
      </c>
      <c r="Q491" s="237">
        <v>0.01097</v>
      </c>
      <c r="R491" s="237">
        <f>Q491*H491</f>
        <v>0.011079700000000001</v>
      </c>
      <c r="S491" s="237">
        <v>0</v>
      </c>
      <c r="T491" s="238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9" t="s">
        <v>222</v>
      </c>
      <c r="AT491" s="239" t="s">
        <v>369</v>
      </c>
      <c r="AU491" s="239" t="s">
        <v>84</v>
      </c>
      <c r="AY491" s="18" t="s">
        <v>181</v>
      </c>
      <c r="BE491" s="240">
        <f>IF(N491="základní",J491,0)</f>
        <v>0</v>
      </c>
      <c r="BF491" s="240">
        <f>IF(N491="snížená",J491,0)</f>
        <v>0</v>
      </c>
      <c r="BG491" s="240">
        <f>IF(N491="zákl. přenesená",J491,0)</f>
        <v>0</v>
      </c>
      <c r="BH491" s="240">
        <f>IF(N491="sníž. přenesená",J491,0)</f>
        <v>0</v>
      </c>
      <c r="BI491" s="240">
        <f>IF(N491="nulová",J491,0)</f>
        <v>0</v>
      </c>
      <c r="BJ491" s="18" t="s">
        <v>80</v>
      </c>
      <c r="BK491" s="240">
        <f>ROUND(I491*H491,2)</f>
        <v>0</v>
      </c>
      <c r="BL491" s="18" t="s">
        <v>188</v>
      </c>
      <c r="BM491" s="239" t="s">
        <v>1056</v>
      </c>
    </row>
    <row r="492" spans="1:51" s="13" customFormat="1" ht="12">
      <c r="A492" s="13"/>
      <c r="B492" s="241"/>
      <c r="C492" s="242"/>
      <c r="D492" s="243" t="s">
        <v>190</v>
      </c>
      <c r="E492" s="244" t="s">
        <v>1</v>
      </c>
      <c r="F492" s="245" t="s">
        <v>982</v>
      </c>
      <c r="G492" s="242"/>
      <c r="H492" s="244" t="s">
        <v>1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1" t="s">
        <v>190</v>
      </c>
      <c r="AU492" s="251" t="s">
        <v>84</v>
      </c>
      <c r="AV492" s="13" t="s">
        <v>80</v>
      </c>
      <c r="AW492" s="13" t="s">
        <v>32</v>
      </c>
      <c r="AX492" s="13" t="s">
        <v>76</v>
      </c>
      <c r="AY492" s="251" t="s">
        <v>181</v>
      </c>
    </row>
    <row r="493" spans="1:51" s="14" customFormat="1" ht="12">
      <c r="A493" s="14"/>
      <c r="B493" s="252"/>
      <c r="C493" s="253"/>
      <c r="D493" s="243" t="s">
        <v>190</v>
      </c>
      <c r="E493" s="254" t="s">
        <v>1</v>
      </c>
      <c r="F493" s="255" t="s">
        <v>590</v>
      </c>
      <c r="G493" s="253"/>
      <c r="H493" s="256">
        <v>1.01</v>
      </c>
      <c r="I493" s="257"/>
      <c r="J493" s="253"/>
      <c r="K493" s="253"/>
      <c r="L493" s="258"/>
      <c r="M493" s="259"/>
      <c r="N493" s="260"/>
      <c r="O493" s="260"/>
      <c r="P493" s="260"/>
      <c r="Q493" s="260"/>
      <c r="R493" s="260"/>
      <c r="S493" s="260"/>
      <c r="T493" s="26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2" t="s">
        <v>190</v>
      </c>
      <c r="AU493" s="262" t="s">
        <v>84</v>
      </c>
      <c r="AV493" s="14" t="s">
        <v>84</v>
      </c>
      <c r="AW493" s="14" t="s">
        <v>32</v>
      </c>
      <c r="AX493" s="14" t="s">
        <v>80</v>
      </c>
      <c r="AY493" s="262" t="s">
        <v>181</v>
      </c>
    </row>
    <row r="494" spans="1:65" s="2" customFormat="1" ht="21.75" customHeight="1">
      <c r="A494" s="39"/>
      <c r="B494" s="40"/>
      <c r="C494" s="228" t="s">
        <v>715</v>
      </c>
      <c r="D494" s="228" t="s">
        <v>183</v>
      </c>
      <c r="E494" s="229" t="s">
        <v>613</v>
      </c>
      <c r="F494" s="230" t="s">
        <v>614</v>
      </c>
      <c r="G494" s="231" t="s">
        <v>459</v>
      </c>
      <c r="H494" s="232">
        <v>1</v>
      </c>
      <c r="I494" s="233"/>
      <c r="J494" s="234">
        <f>ROUND(I494*H494,2)</f>
        <v>0</v>
      </c>
      <c r="K494" s="230" t="s">
        <v>187</v>
      </c>
      <c r="L494" s="45"/>
      <c r="M494" s="235" t="s">
        <v>1</v>
      </c>
      <c r="N494" s="236" t="s">
        <v>41</v>
      </c>
      <c r="O494" s="92"/>
      <c r="P494" s="237">
        <f>O494*H494</f>
        <v>0</v>
      </c>
      <c r="Q494" s="237">
        <v>0.00162</v>
      </c>
      <c r="R494" s="237">
        <f>Q494*H494</f>
        <v>0.00162</v>
      </c>
      <c r="S494" s="237">
        <v>0</v>
      </c>
      <c r="T494" s="238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9" t="s">
        <v>188</v>
      </c>
      <c r="AT494" s="239" t="s">
        <v>183</v>
      </c>
      <c r="AU494" s="239" t="s">
        <v>84</v>
      </c>
      <c r="AY494" s="18" t="s">
        <v>181</v>
      </c>
      <c r="BE494" s="240">
        <f>IF(N494="základní",J494,0)</f>
        <v>0</v>
      </c>
      <c r="BF494" s="240">
        <f>IF(N494="snížená",J494,0)</f>
        <v>0</v>
      </c>
      <c r="BG494" s="240">
        <f>IF(N494="zákl. přenesená",J494,0)</f>
        <v>0</v>
      </c>
      <c r="BH494" s="240">
        <f>IF(N494="sníž. přenesená",J494,0)</f>
        <v>0</v>
      </c>
      <c r="BI494" s="240">
        <f>IF(N494="nulová",J494,0)</f>
        <v>0</v>
      </c>
      <c r="BJ494" s="18" t="s">
        <v>80</v>
      </c>
      <c r="BK494" s="240">
        <f>ROUND(I494*H494,2)</f>
        <v>0</v>
      </c>
      <c r="BL494" s="18" t="s">
        <v>188</v>
      </c>
      <c r="BM494" s="239" t="s">
        <v>615</v>
      </c>
    </row>
    <row r="495" spans="1:51" s="13" customFormat="1" ht="12">
      <c r="A495" s="13"/>
      <c r="B495" s="241"/>
      <c r="C495" s="242"/>
      <c r="D495" s="243" t="s">
        <v>190</v>
      </c>
      <c r="E495" s="244" t="s">
        <v>1</v>
      </c>
      <c r="F495" s="245" t="s">
        <v>982</v>
      </c>
      <c r="G495" s="242"/>
      <c r="H495" s="244" t="s">
        <v>1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1" t="s">
        <v>190</v>
      </c>
      <c r="AU495" s="251" t="s">
        <v>84</v>
      </c>
      <c r="AV495" s="13" t="s">
        <v>80</v>
      </c>
      <c r="AW495" s="13" t="s">
        <v>32</v>
      </c>
      <c r="AX495" s="13" t="s">
        <v>76</v>
      </c>
      <c r="AY495" s="251" t="s">
        <v>181</v>
      </c>
    </row>
    <row r="496" spans="1:51" s="14" customFormat="1" ht="12">
      <c r="A496" s="14"/>
      <c r="B496" s="252"/>
      <c r="C496" s="253"/>
      <c r="D496" s="243" t="s">
        <v>190</v>
      </c>
      <c r="E496" s="254" t="s">
        <v>1</v>
      </c>
      <c r="F496" s="255" t="s">
        <v>80</v>
      </c>
      <c r="G496" s="253"/>
      <c r="H496" s="256">
        <v>1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2" t="s">
        <v>190</v>
      </c>
      <c r="AU496" s="262" t="s">
        <v>84</v>
      </c>
      <c r="AV496" s="14" t="s">
        <v>84</v>
      </c>
      <c r="AW496" s="14" t="s">
        <v>32</v>
      </c>
      <c r="AX496" s="14" t="s">
        <v>80</v>
      </c>
      <c r="AY496" s="262" t="s">
        <v>181</v>
      </c>
    </row>
    <row r="497" spans="1:65" s="2" customFormat="1" ht="24.15" customHeight="1">
      <c r="A497" s="39"/>
      <c r="B497" s="40"/>
      <c r="C497" s="285" t="s">
        <v>720</v>
      </c>
      <c r="D497" s="285" t="s">
        <v>369</v>
      </c>
      <c r="E497" s="286" t="s">
        <v>617</v>
      </c>
      <c r="F497" s="287" t="s">
        <v>618</v>
      </c>
      <c r="G497" s="288" t="s">
        <v>459</v>
      </c>
      <c r="H497" s="289">
        <v>1.01</v>
      </c>
      <c r="I497" s="290"/>
      <c r="J497" s="291">
        <f>ROUND(I497*H497,2)</f>
        <v>0</v>
      </c>
      <c r="K497" s="287" t="s">
        <v>1</v>
      </c>
      <c r="L497" s="292"/>
      <c r="M497" s="293" t="s">
        <v>1</v>
      </c>
      <c r="N497" s="294" t="s">
        <v>41</v>
      </c>
      <c r="O497" s="92"/>
      <c r="P497" s="237">
        <f>O497*H497</f>
        <v>0</v>
      </c>
      <c r="Q497" s="237">
        <v>0.01847</v>
      </c>
      <c r="R497" s="237">
        <f>Q497*H497</f>
        <v>0.0186547</v>
      </c>
      <c r="S497" s="237">
        <v>0</v>
      </c>
      <c r="T497" s="238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9" t="s">
        <v>222</v>
      </c>
      <c r="AT497" s="239" t="s">
        <v>369</v>
      </c>
      <c r="AU497" s="239" t="s">
        <v>84</v>
      </c>
      <c r="AY497" s="18" t="s">
        <v>181</v>
      </c>
      <c r="BE497" s="240">
        <f>IF(N497="základní",J497,0)</f>
        <v>0</v>
      </c>
      <c r="BF497" s="240">
        <f>IF(N497="snížená",J497,0)</f>
        <v>0</v>
      </c>
      <c r="BG497" s="240">
        <f>IF(N497="zákl. přenesená",J497,0)</f>
        <v>0</v>
      </c>
      <c r="BH497" s="240">
        <f>IF(N497="sníž. přenesená",J497,0)</f>
        <v>0</v>
      </c>
      <c r="BI497" s="240">
        <f>IF(N497="nulová",J497,0)</f>
        <v>0</v>
      </c>
      <c r="BJ497" s="18" t="s">
        <v>80</v>
      </c>
      <c r="BK497" s="240">
        <f>ROUND(I497*H497,2)</f>
        <v>0</v>
      </c>
      <c r="BL497" s="18" t="s">
        <v>188</v>
      </c>
      <c r="BM497" s="239" t="s">
        <v>619</v>
      </c>
    </row>
    <row r="498" spans="1:51" s="13" customFormat="1" ht="12">
      <c r="A498" s="13"/>
      <c r="B498" s="241"/>
      <c r="C498" s="242"/>
      <c r="D498" s="243" t="s">
        <v>190</v>
      </c>
      <c r="E498" s="244" t="s">
        <v>1</v>
      </c>
      <c r="F498" s="245" t="s">
        <v>982</v>
      </c>
      <c r="G498" s="242"/>
      <c r="H498" s="244" t="s">
        <v>1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1" t="s">
        <v>190</v>
      </c>
      <c r="AU498" s="251" t="s">
        <v>84</v>
      </c>
      <c r="AV498" s="13" t="s">
        <v>80</v>
      </c>
      <c r="AW498" s="13" t="s">
        <v>32</v>
      </c>
      <c r="AX498" s="13" t="s">
        <v>76</v>
      </c>
      <c r="AY498" s="251" t="s">
        <v>181</v>
      </c>
    </row>
    <row r="499" spans="1:51" s="14" customFormat="1" ht="12">
      <c r="A499" s="14"/>
      <c r="B499" s="252"/>
      <c r="C499" s="253"/>
      <c r="D499" s="243" t="s">
        <v>190</v>
      </c>
      <c r="E499" s="254" t="s">
        <v>1</v>
      </c>
      <c r="F499" s="255" t="s">
        <v>590</v>
      </c>
      <c r="G499" s="253"/>
      <c r="H499" s="256">
        <v>1.01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2" t="s">
        <v>190</v>
      </c>
      <c r="AU499" s="262" t="s">
        <v>84</v>
      </c>
      <c r="AV499" s="14" t="s">
        <v>84</v>
      </c>
      <c r="AW499" s="14" t="s">
        <v>32</v>
      </c>
      <c r="AX499" s="14" t="s">
        <v>80</v>
      </c>
      <c r="AY499" s="262" t="s">
        <v>181</v>
      </c>
    </row>
    <row r="500" spans="1:65" s="2" customFormat="1" ht="21.75" customHeight="1">
      <c r="A500" s="39"/>
      <c r="B500" s="40"/>
      <c r="C500" s="228" t="s">
        <v>724</v>
      </c>
      <c r="D500" s="228" t="s">
        <v>183</v>
      </c>
      <c r="E500" s="229" t="s">
        <v>621</v>
      </c>
      <c r="F500" s="230" t="s">
        <v>622</v>
      </c>
      <c r="G500" s="231" t="s">
        <v>459</v>
      </c>
      <c r="H500" s="232">
        <v>3</v>
      </c>
      <c r="I500" s="233"/>
      <c r="J500" s="234">
        <f>ROUND(I500*H500,2)</f>
        <v>0</v>
      </c>
      <c r="K500" s="230" t="s">
        <v>187</v>
      </c>
      <c r="L500" s="45"/>
      <c r="M500" s="235" t="s">
        <v>1</v>
      </c>
      <c r="N500" s="236" t="s">
        <v>41</v>
      </c>
      <c r="O500" s="92"/>
      <c r="P500" s="237">
        <f>O500*H500</f>
        <v>0</v>
      </c>
      <c r="Q500" s="237">
        <v>0.00165</v>
      </c>
      <c r="R500" s="237">
        <f>Q500*H500</f>
        <v>0.0049499999999999995</v>
      </c>
      <c r="S500" s="237">
        <v>0</v>
      </c>
      <c r="T500" s="238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9" t="s">
        <v>188</v>
      </c>
      <c r="AT500" s="239" t="s">
        <v>183</v>
      </c>
      <c r="AU500" s="239" t="s">
        <v>84</v>
      </c>
      <c r="AY500" s="18" t="s">
        <v>181</v>
      </c>
      <c r="BE500" s="240">
        <f>IF(N500="základní",J500,0)</f>
        <v>0</v>
      </c>
      <c r="BF500" s="240">
        <f>IF(N500="snížená",J500,0)</f>
        <v>0</v>
      </c>
      <c r="BG500" s="240">
        <f>IF(N500="zákl. přenesená",J500,0)</f>
        <v>0</v>
      </c>
      <c r="BH500" s="240">
        <f>IF(N500="sníž. přenesená",J500,0)</f>
        <v>0</v>
      </c>
      <c r="BI500" s="240">
        <f>IF(N500="nulová",J500,0)</f>
        <v>0</v>
      </c>
      <c r="BJ500" s="18" t="s">
        <v>80</v>
      </c>
      <c r="BK500" s="240">
        <f>ROUND(I500*H500,2)</f>
        <v>0</v>
      </c>
      <c r="BL500" s="18" t="s">
        <v>188</v>
      </c>
      <c r="BM500" s="239" t="s">
        <v>623</v>
      </c>
    </row>
    <row r="501" spans="1:51" s="13" customFormat="1" ht="12">
      <c r="A501" s="13"/>
      <c r="B501" s="241"/>
      <c r="C501" s="242"/>
      <c r="D501" s="243" t="s">
        <v>190</v>
      </c>
      <c r="E501" s="244" t="s">
        <v>1</v>
      </c>
      <c r="F501" s="245" t="s">
        <v>982</v>
      </c>
      <c r="G501" s="242"/>
      <c r="H501" s="244" t="s">
        <v>1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1" t="s">
        <v>190</v>
      </c>
      <c r="AU501" s="251" t="s">
        <v>84</v>
      </c>
      <c r="AV501" s="13" t="s">
        <v>80</v>
      </c>
      <c r="AW501" s="13" t="s">
        <v>32</v>
      </c>
      <c r="AX501" s="13" t="s">
        <v>76</v>
      </c>
      <c r="AY501" s="251" t="s">
        <v>181</v>
      </c>
    </row>
    <row r="502" spans="1:51" s="14" customFormat="1" ht="12">
      <c r="A502" s="14"/>
      <c r="B502" s="252"/>
      <c r="C502" s="253"/>
      <c r="D502" s="243" t="s">
        <v>190</v>
      </c>
      <c r="E502" s="254" t="s">
        <v>1</v>
      </c>
      <c r="F502" s="255" t="s">
        <v>100</v>
      </c>
      <c r="G502" s="253"/>
      <c r="H502" s="256">
        <v>3</v>
      </c>
      <c r="I502" s="257"/>
      <c r="J502" s="253"/>
      <c r="K502" s="253"/>
      <c r="L502" s="258"/>
      <c r="M502" s="259"/>
      <c r="N502" s="260"/>
      <c r="O502" s="260"/>
      <c r="P502" s="260"/>
      <c r="Q502" s="260"/>
      <c r="R502" s="260"/>
      <c r="S502" s="260"/>
      <c r="T502" s="26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2" t="s">
        <v>190</v>
      </c>
      <c r="AU502" s="262" t="s">
        <v>84</v>
      </c>
      <c r="AV502" s="14" t="s">
        <v>84</v>
      </c>
      <c r="AW502" s="14" t="s">
        <v>32</v>
      </c>
      <c r="AX502" s="14" t="s">
        <v>80</v>
      </c>
      <c r="AY502" s="262" t="s">
        <v>181</v>
      </c>
    </row>
    <row r="503" spans="1:65" s="2" customFormat="1" ht="24.15" customHeight="1">
      <c r="A503" s="39"/>
      <c r="B503" s="40"/>
      <c r="C503" s="285" t="s">
        <v>729</v>
      </c>
      <c r="D503" s="285" t="s">
        <v>369</v>
      </c>
      <c r="E503" s="286" t="s">
        <v>625</v>
      </c>
      <c r="F503" s="287" t="s">
        <v>626</v>
      </c>
      <c r="G503" s="288" t="s">
        <v>459</v>
      </c>
      <c r="H503" s="289">
        <v>3.03</v>
      </c>
      <c r="I503" s="290"/>
      <c r="J503" s="291">
        <f>ROUND(I503*H503,2)</f>
        <v>0</v>
      </c>
      <c r="K503" s="287" t="s">
        <v>1</v>
      </c>
      <c r="L503" s="292"/>
      <c r="M503" s="293" t="s">
        <v>1</v>
      </c>
      <c r="N503" s="294" t="s">
        <v>41</v>
      </c>
      <c r="O503" s="92"/>
      <c r="P503" s="237">
        <f>O503*H503</f>
        <v>0</v>
      </c>
      <c r="Q503" s="237">
        <v>0.0245</v>
      </c>
      <c r="R503" s="237">
        <f>Q503*H503</f>
        <v>0.074235</v>
      </c>
      <c r="S503" s="237">
        <v>0</v>
      </c>
      <c r="T503" s="238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9" t="s">
        <v>222</v>
      </c>
      <c r="AT503" s="239" t="s">
        <v>369</v>
      </c>
      <c r="AU503" s="239" t="s">
        <v>84</v>
      </c>
      <c r="AY503" s="18" t="s">
        <v>181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8" t="s">
        <v>80</v>
      </c>
      <c r="BK503" s="240">
        <f>ROUND(I503*H503,2)</f>
        <v>0</v>
      </c>
      <c r="BL503" s="18" t="s">
        <v>188</v>
      </c>
      <c r="BM503" s="239" t="s">
        <v>627</v>
      </c>
    </row>
    <row r="504" spans="1:51" s="13" customFormat="1" ht="12">
      <c r="A504" s="13"/>
      <c r="B504" s="241"/>
      <c r="C504" s="242"/>
      <c r="D504" s="243" t="s">
        <v>190</v>
      </c>
      <c r="E504" s="244" t="s">
        <v>1</v>
      </c>
      <c r="F504" s="245" t="s">
        <v>982</v>
      </c>
      <c r="G504" s="242"/>
      <c r="H504" s="244" t="s">
        <v>1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1" t="s">
        <v>190</v>
      </c>
      <c r="AU504" s="251" t="s">
        <v>84</v>
      </c>
      <c r="AV504" s="13" t="s">
        <v>80</v>
      </c>
      <c r="AW504" s="13" t="s">
        <v>32</v>
      </c>
      <c r="AX504" s="13" t="s">
        <v>76</v>
      </c>
      <c r="AY504" s="251" t="s">
        <v>181</v>
      </c>
    </row>
    <row r="505" spans="1:51" s="14" customFormat="1" ht="12">
      <c r="A505" s="14"/>
      <c r="B505" s="252"/>
      <c r="C505" s="253"/>
      <c r="D505" s="243" t="s">
        <v>190</v>
      </c>
      <c r="E505" s="254" t="s">
        <v>1</v>
      </c>
      <c r="F505" s="255" t="s">
        <v>1057</v>
      </c>
      <c r="G505" s="253"/>
      <c r="H505" s="256">
        <v>3.03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2" t="s">
        <v>190</v>
      </c>
      <c r="AU505" s="262" t="s">
        <v>84</v>
      </c>
      <c r="AV505" s="14" t="s">
        <v>84</v>
      </c>
      <c r="AW505" s="14" t="s">
        <v>32</v>
      </c>
      <c r="AX505" s="14" t="s">
        <v>80</v>
      </c>
      <c r="AY505" s="262" t="s">
        <v>181</v>
      </c>
    </row>
    <row r="506" spans="1:65" s="2" customFormat="1" ht="24.15" customHeight="1">
      <c r="A506" s="39"/>
      <c r="B506" s="40"/>
      <c r="C506" s="285" t="s">
        <v>734</v>
      </c>
      <c r="D506" s="285" t="s">
        <v>369</v>
      </c>
      <c r="E506" s="286" t="s">
        <v>630</v>
      </c>
      <c r="F506" s="287" t="s">
        <v>631</v>
      </c>
      <c r="G506" s="288" t="s">
        <v>459</v>
      </c>
      <c r="H506" s="289">
        <v>5</v>
      </c>
      <c r="I506" s="290"/>
      <c r="J506" s="291">
        <f>ROUND(I506*H506,2)</f>
        <v>0</v>
      </c>
      <c r="K506" s="287" t="s">
        <v>1</v>
      </c>
      <c r="L506" s="292"/>
      <c r="M506" s="293" t="s">
        <v>1</v>
      </c>
      <c r="N506" s="294" t="s">
        <v>41</v>
      </c>
      <c r="O506" s="92"/>
      <c r="P506" s="237">
        <f>O506*H506</f>
        <v>0</v>
      </c>
      <c r="Q506" s="237">
        <v>0.00654</v>
      </c>
      <c r="R506" s="237">
        <f>Q506*H506</f>
        <v>0.0327</v>
      </c>
      <c r="S506" s="237">
        <v>0</v>
      </c>
      <c r="T506" s="238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9" t="s">
        <v>222</v>
      </c>
      <c r="AT506" s="239" t="s">
        <v>369</v>
      </c>
      <c r="AU506" s="239" t="s">
        <v>84</v>
      </c>
      <c r="AY506" s="18" t="s">
        <v>181</v>
      </c>
      <c r="BE506" s="240">
        <f>IF(N506="základní",J506,0)</f>
        <v>0</v>
      </c>
      <c r="BF506" s="240">
        <f>IF(N506="snížená",J506,0)</f>
        <v>0</v>
      </c>
      <c r="BG506" s="240">
        <f>IF(N506="zákl. přenesená",J506,0)</f>
        <v>0</v>
      </c>
      <c r="BH506" s="240">
        <f>IF(N506="sníž. přenesená",J506,0)</f>
        <v>0</v>
      </c>
      <c r="BI506" s="240">
        <f>IF(N506="nulová",J506,0)</f>
        <v>0</v>
      </c>
      <c r="BJ506" s="18" t="s">
        <v>80</v>
      </c>
      <c r="BK506" s="240">
        <f>ROUND(I506*H506,2)</f>
        <v>0</v>
      </c>
      <c r="BL506" s="18" t="s">
        <v>188</v>
      </c>
      <c r="BM506" s="239" t="s">
        <v>632</v>
      </c>
    </row>
    <row r="507" spans="1:51" s="13" customFormat="1" ht="12">
      <c r="A507" s="13"/>
      <c r="B507" s="241"/>
      <c r="C507" s="242"/>
      <c r="D507" s="243" t="s">
        <v>190</v>
      </c>
      <c r="E507" s="244" t="s">
        <v>1</v>
      </c>
      <c r="F507" s="245" t="s">
        <v>982</v>
      </c>
      <c r="G507" s="242"/>
      <c r="H507" s="244" t="s">
        <v>1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1" t="s">
        <v>190</v>
      </c>
      <c r="AU507" s="251" t="s">
        <v>84</v>
      </c>
      <c r="AV507" s="13" t="s">
        <v>80</v>
      </c>
      <c r="AW507" s="13" t="s">
        <v>32</v>
      </c>
      <c r="AX507" s="13" t="s">
        <v>76</v>
      </c>
      <c r="AY507" s="251" t="s">
        <v>181</v>
      </c>
    </row>
    <row r="508" spans="1:51" s="14" customFormat="1" ht="12">
      <c r="A508" s="14"/>
      <c r="B508" s="252"/>
      <c r="C508" s="253"/>
      <c r="D508" s="243" t="s">
        <v>190</v>
      </c>
      <c r="E508" s="254" t="s">
        <v>1</v>
      </c>
      <c r="F508" s="255" t="s">
        <v>206</v>
      </c>
      <c r="G508" s="253"/>
      <c r="H508" s="256">
        <v>5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2" t="s">
        <v>190</v>
      </c>
      <c r="AU508" s="262" t="s">
        <v>84</v>
      </c>
      <c r="AV508" s="14" t="s">
        <v>84</v>
      </c>
      <c r="AW508" s="14" t="s">
        <v>32</v>
      </c>
      <c r="AX508" s="14" t="s">
        <v>80</v>
      </c>
      <c r="AY508" s="262" t="s">
        <v>181</v>
      </c>
    </row>
    <row r="509" spans="1:65" s="2" customFormat="1" ht="24.15" customHeight="1">
      <c r="A509" s="39"/>
      <c r="B509" s="40"/>
      <c r="C509" s="228" t="s">
        <v>741</v>
      </c>
      <c r="D509" s="228" t="s">
        <v>183</v>
      </c>
      <c r="E509" s="229" t="s">
        <v>634</v>
      </c>
      <c r="F509" s="230" t="s">
        <v>635</v>
      </c>
      <c r="G509" s="231" t="s">
        <v>459</v>
      </c>
      <c r="H509" s="232">
        <v>4</v>
      </c>
      <c r="I509" s="233"/>
      <c r="J509" s="234">
        <f>ROUND(I509*H509,2)</f>
        <v>0</v>
      </c>
      <c r="K509" s="230" t="s">
        <v>187</v>
      </c>
      <c r="L509" s="45"/>
      <c r="M509" s="235" t="s">
        <v>1</v>
      </c>
      <c r="N509" s="236" t="s">
        <v>41</v>
      </c>
      <c r="O509" s="92"/>
      <c r="P509" s="237">
        <f>O509*H509</f>
        <v>0</v>
      </c>
      <c r="Q509" s="237">
        <v>0</v>
      </c>
      <c r="R509" s="237">
        <f>Q509*H509</f>
        <v>0</v>
      </c>
      <c r="S509" s="237">
        <v>0</v>
      </c>
      <c r="T509" s="238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9" t="s">
        <v>188</v>
      </c>
      <c r="AT509" s="239" t="s">
        <v>183</v>
      </c>
      <c r="AU509" s="239" t="s">
        <v>84</v>
      </c>
      <c r="AY509" s="18" t="s">
        <v>181</v>
      </c>
      <c r="BE509" s="240">
        <f>IF(N509="základní",J509,0)</f>
        <v>0</v>
      </c>
      <c r="BF509" s="240">
        <f>IF(N509="snížená",J509,0)</f>
        <v>0</v>
      </c>
      <c r="BG509" s="240">
        <f>IF(N509="zákl. přenesená",J509,0)</f>
        <v>0</v>
      </c>
      <c r="BH509" s="240">
        <f>IF(N509="sníž. přenesená",J509,0)</f>
        <v>0</v>
      </c>
      <c r="BI509" s="240">
        <f>IF(N509="nulová",J509,0)</f>
        <v>0</v>
      </c>
      <c r="BJ509" s="18" t="s">
        <v>80</v>
      </c>
      <c r="BK509" s="240">
        <f>ROUND(I509*H509,2)</f>
        <v>0</v>
      </c>
      <c r="BL509" s="18" t="s">
        <v>188</v>
      </c>
      <c r="BM509" s="239" t="s">
        <v>636</v>
      </c>
    </row>
    <row r="510" spans="1:51" s="13" customFormat="1" ht="12">
      <c r="A510" s="13"/>
      <c r="B510" s="241"/>
      <c r="C510" s="242"/>
      <c r="D510" s="243" t="s">
        <v>190</v>
      </c>
      <c r="E510" s="244" t="s">
        <v>1</v>
      </c>
      <c r="F510" s="245" t="s">
        <v>982</v>
      </c>
      <c r="G510" s="242"/>
      <c r="H510" s="244" t="s">
        <v>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1" t="s">
        <v>190</v>
      </c>
      <c r="AU510" s="251" t="s">
        <v>84</v>
      </c>
      <c r="AV510" s="13" t="s">
        <v>80</v>
      </c>
      <c r="AW510" s="13" t="s">
        <v>32</v>
      </c>
      <c r="AX510" s="13" t="s">
        <v>76</v>
      </c>
      <c r="AY510" s="251" t="s">
        <v>181</v>
      </c>
    </row>
    <row r="511" spans="1:51" s="14" customFormat="1" ht="12">
      <c r="A511" s="14"/>
      <c r="B511" s="252"/>
      <c r="C511" s="253"/>
      <c r="D511" s="243" t="s">
        <v>190</v>
      </c>
      <c r="E511" s="254" t="s">
        <v>1</v>
      </c>
      <c r="F511" s="255" t="s">
        <v>188</v>
      </c>
      <c r="G511" s="253"/>
      <c r="H511" s="256">
        <v>4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2" t="s">
        <v>190</v>
      </c>
      <c r="AU511" s="262" t="s">
        <v>84</v>
      </c>
      <c r="AV511" s="14" t="s">
        <v>84</v>
      </c>
      <c r="AW511" s="14" t="s">
        <v>32</v>
      </c>
      <c r="AX511" s="14" t="s">
        <v>80</v>
      </c>
      <c r="AY511" s="262" t="s">
        <v>181</v>
      </c>
    </row>
    <row r="512" spans="1:65" s="2" customFormat="1" ht="24.15" customHeight="1">
      <c r="A512" s="39"/>
      <c r="B512" s="40"/>
      <c r="C512" s="285" t="s">
        <v>746</v>
      </c>
      <c r="D512" s="285" t="s">
        <v>369</v>
      </c>
      <c r="E512" s="286" t="s">
        <v>638</v>
      </c>
      <c r="F512" s="287" t="s">
        <v>639</v>
      </c>
      <c r="G512" s="288" t="s">
        <v>459</v>
      </c>
      <c r="H512" s="289">
        <v>4.04</v>
      </c>
      <c r="I512" s="290"/>
      <c r="J512" s="291">
        <f>ROUND(I512*H512,2)</f>
        <v>0</v>
      </c>
      <c r="K512" s="287" t="s">
        <v>1</v>
      </c>
      <c r="L512" s="292"/>
      <c r="M512" s="293" t="s">
        <v>1</v>
      </c>
      <c r="N512" s="294" t="s">
        <v>41</v>
      </c>
      <c r="O512" s="92"/>
      <c r="P512" s="237">
        <f>O512*H512</f>
        <v>0</v>
      </c>
      <c r="Q512" s="237">
        <v>0.00363</v>
      </c>
      <c r="R512" s="237">
        <f>Q512*H512</f>
        <v>0.0146652</v>
      </c>
      <c r="S512" s="237">
        <v>0</v>
      </c>
      <c r="T512" s="238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9" t="s">
        <v>222</v>
      </c>
      <c r="AT512" s="239" t="s">
        <v>369</v>
      </c>
      <c r="AU512" s="239" t="s">
        <v>84</v>
      </c>
      <c r="AY512" s="18" t="s">
        <v>181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8" t="s">
        <v>80</v>
      </c>
      <c r="BK512" s="240">
        <f>ROUND(I512*H512,2)</f>
        <v>0</v>
      </c>
      <c r="BL512" s="18" t="s">
        <v>188</v>
      </c>
      <c r="BM512" s="239" t="s">
        <v>640</v>
      </c>
    </row>
    <row r="513" spans="1:51" s="13" customFormat="1" ht="12">
      <c r="A513" s="13"/>
      <c r="B513" s="241"/>
      <c r="C513" s="242"/>
      <c r="D513" s="243" t="s">
        <v>190</v>
      </c>
      <c r="E513" s="244" t="s">
        <v>1</v>
      </c>
      <c r="F513" s="245" t="s">
        <v>982</v>
      </c>
      <c r="G513" s="242"/>
      <c r="H513" s="244" t="s">
        <v>1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1" t="s">
        <v>190</v>
      </c>
      <c r="AU513" s="251" t="s">
        <v>84</v>
      </c>
      <c r="AV513" s="13" t="s">
        <v>80</v>
      </c>
      <c r="AW513" s="13" t="s">
        <v>32</v>
      </c>
      <c r="AX513" s="13" t="s">
        <v>76</v>
      </c>
      <c r="AY513" s="251" t="s">
        <v>181</v>
      </c>
    </row>
    <row r="514" spans="1:51" s="14" customFormat="1" ht="12">
      <c r="A514" s="14"/>
      <c r="B514" s="252"/>
      <c r="C514" s="253"/>
      <c r="D514" s="243" t="s">
        <v>190</v>
      </c>
      <c r="E514" s="254" t="s">
        <v>1</v>
      </c>
      <c r="F514" s="255" t="s">
        <v>1041</v>
      </c>
      <c r="G514" s="253"/>
      <c r="H514" s="256">
        <v>4.04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2" t="s">
        <v>190</v>
      </c>
      <c r="AU514" s="262" t="s">
        <v>84</v>
      </c>
      <c r="AV514" s="14" t="s">
        <v>84</v>
      </c>
      <c r="AW514" s="14" t="s">
        <v>32</v>
      </c>
      <c r="AX514" s="14" t="s">
        <v>80</v>
      </c>
      <c r="AY514" s="262" t="s">
        <v>181</v>
      </c>
    </row>
    <row r="515" spans="1:65" s="2" customFormat="1" ht="16.5" customHeight="1">
      <c r="A515" s="39"/>
      <c r="B515" s="40"/>
      <c r="C515" s="228" t="s">
        <v>752</v>
      </c>
      <c r="D515" s="228" t="s">
        <v>183</v>
      </c>
      <c r="E515" s="229" t="s">
        <v>642</v>
      </c>
      <c r="F515" s="230" t="s">
        <v>643</v>
      </c>
      <c r="G515" s="231" t="s">
        <v>459</v>
      </c>
      <c r="H515" s="232">
        <v>4</v>
      </c>
      <c r="I515" s="233"/>
      <c r="J515" s="234">
        <f>ROUND(I515*H515,2)</f>
        <v>0</v>
      </c>
      <c r="K515" s="230" t="s">
        <v>187</v>
      </c>
      <c r="L515" s="45"/>
      <c r="M515" s="235" t="s">
        <v>1</v>
      </c>
      <c r="N515" s="236" t="s">
        <v>41</v>
      </c>
      <c r="O515" s="92"/>
      <c r="P515" s="237">
        <f>O515*H515</f>
        <v>0</v>
      </c>
      <c r="Q515" s="237">
        <v>0.04</v>
      </c>
      <c r="R515" s="237">
        <f>Q515*H515</f>
        <v>0.16</v>
      </c>
      <c r="S515" s="237">
        <v>0</v>
      </c>
      <c r="T515" s="238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9" t="s">
        <v>188</v>
      </c>
      <c r="AT515" s="239" t="s">
        <v>183</v>
      </c>
      <c r="AU515" s="239" t="s">
        <v>84</v>
      </c>
      <c r="AY515" s="18" t="s">
        <v>181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8" t="s">
        <v>80</v>
      </c>
      <c r="BK515" s="240">
        <f>ROUND(I515*H515,2)</f>
        <v>0</v>
      </c>
      <c r="BL515" s="18" t="s">
        <v>188</v>
      </c>
      <c r="BM515" s="239" t="s">
        <v>644</v>
      </c>
    </row>
    <row r="516" spans="1:51" s="13" customFormat="1" ht="12">
      <c r="A516" s="13"/>
      <c r="B516" s="241"/>
      <c r="C516" s="242"/>
      <c r="D516" s="243" t="s">
        <v>190</v>
      </c>
      <c r="E516" s="244" t="s">
        <v>1</v>
      </c>
      <c r="F516" s="245" t="s">
        <v>982</v>
      </c>
      <c r="G516" s="242"/>
      <c r="H516" s="244" t="s">
        <v>1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1" t="s">
        <v>190</v>
      </c>
      <c r="AU516" s="251" t="s">
        <v>84</v>
      </c>
      <c r="AV516" s="13" t="s">
        <v>80</v>
      </c>
      <c r="AW516" s="13" t="s">
        <v>32</v>
      </c>
      <c r="AX516" s="13" t="s">
        <v>76</v>
      </c>
      <c r="AY516" s="251" t="s">
        <v>181</v>
      </c>
    </row>
    <row r="517" spans="1:51" s="14" customFormat="1" ht="12">
      <c r="A517" s="14"/>
      <c r="B517" s="252"/>
      <c r="C517" s="253"/>
      <c r="D517" s="243" t="s">
        <v>190</v>
      </c>
      <c r="E517" s="254" t="s">
        <v>1</v>
      </c>
      <c r="F517" s="255" t="s">
        <v>188</v>
      </c>
      <c r="G517" s="253"/>
      <c r="H517" s="256">
        <v>4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2" t="s">
        <v>190</v>
      </c>
      <c r="AU517" s="262" t="s">
        <v>84</v>
      </c>
      <c r="AV517" s="14" t="s">
        <v>84</v>
      </c>
      <c r="AW517" s="14" t="s">
        <v>32</v>
      </c>
      <c r="AX517" s="14" t="s">
        <v>80</v>
      </c>
      <c r="AY517" s="262" t="s">
        <v>181</v>
      </c>
    </row>
    <row r="518" spans="1:65" s="2" customFormat="1" ht="16.5" customHeight="1">
      <c r="A518" s="39"/>
      <c r="B518" s="40"/>
      <c r="C518" s="285" t="s">
        <v>757</v>
      </c>
      <c r="D518" s="285" t="s">
        <v>369</v>
      </c>
      <c r="E518" s="286" t="s">
        <v>646</v>
      </c>
      <c r="F518" s="287" t="s">
        <v>647</v>
      </c>
      <c r="G518" s="288" t="s">
        <v>459</v>
      </c>
      <c r="H518" s="289">
        <v>4</v>
      </c>
      <c r="I518" s="290"/>
      <c r="J518" s="291">
        <f>ROUND(I518*H518,2)</f>
        <v>0</v>
      </c>
      <c r="K518" s="287" t="s">
        <v>187</v>
      </c>
      <c r="L518" s="292"/>
      <c r="M518" s="293" t="s">
        <v>1</v>
      </c>
      <c r="N518" s="294" t="s">
        <v>41</v>
      </c>
      <c r="O518" s="92"/>
      <c r="P518" s="237">
        <f>O518*H518</f>
        <v>0</v>
      </c>
      <c r="Q518" s="237">
        <v>0.0073</v>
      </c>
      <c r="R518" s="237">
        <f>Q518*H518</f>
        <v>0.0292</v>
      </c>
      <c r="S518" s="237">
        <v>0</v>
      </c>
      <c r="T518" s="238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9" t="s">
        <v>222</v>
      </c>
      <c r="AT518" s="239" t="s">
        <v>369</v>
      </c>
      <c r="AU518" s="239" t="s">
        <v>84</v>
      </c>
      <c r="AY518" s="18" t="s">
        <v>181</v>
      </c>
      <c r="BE518" s="240">
        <f>IF(N518="základní",J518,0)</f>
        <v>0</v>
      </c>
      <c r="BF518" s="240">
        <f>IF(N518="snížená",J518,0)</f>
        <v>0</v>
      </c>
      <c r="BG518" s="240">
        <f>IF(N518="zákl. přenesená",J518,0)</f>
        <v>0</v>
      </c>
      <c r="BH518" s="240">
        <f>IF(N518="sníž. přenesená",J518,0)</f>
        <v>0</v>
      </c>
      <c r="BI518" s="240">
        <f>IF(N518="nulová",J518,0)</f>
        <v>0</v>
      </c>
      <c r="BJ518" s="18" t="s">
        <v>80</v>
      </c>
      <c r="BK518" s="240">
        <f>ROUND(I518*H518,2)</f>
        <v>0</v>
      </c>
      <c r="BL518" s="18" t="s">
        <v>188</v>
      </c>
      <c r="BM518" s="239" t="s">
        <v>648</v>
      </c>
    </row>
    <row r="519" spans="1:51" s="13" customFormat="1" ht="12">
      <c r="A519" s="13"/>
      <c r="B519" s="241"/>
      <c r="C519" s="242"/>
      <c r="D519" s="243" t="s">
        <v>190</v>
      </c>
      <c r="E519" s="244" t="s">
        <v>1</v>
      </c>
      <c r="F519" s="245" t="s">
        <v>982</v>
      </c>
      <c r="G519" s="242"/>
      <c r="H519" s="244" t="s">
        <v>1</v>
      </c>
      <c r="I519" s="246"/>
      <c r="J519" s="242"/>
      <c r="K519" s="242"/>
      <c r="L519" s="247"/>
      <c r="M519" s="248"/>
      <c r="N519" s="249"/>
      <c r="O519" s="249"/>
      <c r="P519" s="249"/>
      <c r="Q519" s="249"/>
      <c r="R519" s="249"/>
      <c r="S519" s="249"/>
      <c r="T519" s="25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1" t="s">
        <v>190</v>
      </c>
      <c r="AU519" s="251" t="s">
        <v>84</v>
      </c>
      <c r="AV519" s="13" t="s">
        <v>80</v>
      </c>
      <c r="AW519" s="13" t="s">
        <v>32</v>
      </c>
      <c r="AX519" s="13" t="s">
        <v>76</v>
      </c>
      <c r="AY519" s="251" t="s">
        <v>181</v>
      </c>
    </row>
    <row r="520" spans="1:51" s="14" customFormat="1" ht="12">
      <c r="A520" s="14"/>
      <c r="B520" s="252"/>
      <c r="C520" s="253"/>
      <c r="D520" s="243" t="s">
        <v>190</v>
      </c>
      <c r="E520" s="254" t="s">
        <v>1</v>
      </c>
      <c r="F520" s="255" t="s">
        <v>188</v>
      </c>
      <c r="G520" s="253"/>
      <c r="H520" s="256">
        <v>4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2" t="s">
        <v>190</v>
      </c>
      <c r="AU520" s="262" t="s">
        <v>84</v>
      </c>
      <c r="AV520" s="14" t="s">
        <v>84</v>
      </c>
      <c r="AW520" s="14" t="s">
        <v>32</v>
      </c>
      <c r="AX520" s="14" t="s">
        <v>80</v>
      </c>
      <c r="AY520" s="262" t="s">
        <v>181</v>
      </c>
    </row>
    <row r="521" spans="1:65" s="2" customFormat="1" ht="16.5" customHeight="1">
      <c r="A521" s="39"/>
      <c r="B521" s="40"/>
      <c r="C521" s="228" t="s">
        <v>762</v>
      </c>
      <c r="D521" s="228" t="s">
        <v>183</v>
      </c>
      <c r="E521" s="229" t="s">
        <v>650</v>
      </c>
      <c r="F521" s="230" t="s">
        <v>651</v>
      </c>
      <c r="G521" s="231" t="s">
        <v>459</v>
      </c>
      <c r="H521" s="232">
        <v>5</v>
      </c>
      <c r="I521" s="233"/>
      <c r="J521" s="234">
        <f>ROUND(I521*H521,2)</f>
        <v>0</v>
      </c>
      <c r="K521" s="230" t="s">
        <v>187</v>
      </c>
      <c r="L521" s="45"/>
      <c r="M521" s="235" t="s">
        <v>1</v>
      </c>
      <c r="N521" s="236" t="s">
        <v>41</v>
      </c>
      <c r="O521" s="92"/>
      <c r="P521" s="237">
        <f>O521*H521</f>
        <v>0</v>
      </c>
      <c r="Q521" s="237">
        <v>0.04</v>
      </c>
      <c r="R521" s="237">
        <f>Q521*H521</f>
        <v>0.2</v>
      </c>
      <c r="S521" s="237">
        <v>0</v>
      </c>
      <c r="T521" s="238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9" t="s">
        <v>188</v>
      </c>
      <c r="AT521" s="239" t="s">
        <v>183</v>
      </c>
      <c r="AU521" s="239" t="s">
        <v>84</v>
      </c>
      <c r="AY521" s="18" t="s">
        <v>181</v>
      </c>
      <c r="BE521" s="240">
        <f>IF(N521="základní",J521,0)</f>
        <v>0</v>
      </c>
      <c r="BF521" s="240">
        <f>IF(N521="snížená",J521,0)</f>
        <v>0</v>
      </c>
      <c r="BG521" s="240">
        <f>IF(N521="zákl. přenesená",J521,0)</f>
        <v>0</v>
      </c>
      <c r="BH521" s="240">
        <f>IF(N521="sníž. přenesená",J521,0)</f>
        <v>0</v>
      </c>
      <c r="BI521" s="240">
        <f>IF(N521="nulová",J521,0)</f>
        <v>0</v>
      </c>
      <c r="BJ521" s="18" t="s">
        <v>80</v>
      </c>
      <c r="BK521" s="240">
        <f>ROUND(I521*H521,2)</f>
        <v>0</v>
      </c>
      <c r="BL521" s="18" t="s">
        <v>188</v>
      </c>
      <c r="BM521" s="239" t="s">
        <v>652</v>
      </c>
    </row>
    <row r="522" spans="1:51" s="13" customFormat="1" ht="12">
      <c r="A522" s="13"/>
      <c r="B522" s="241"/>
      <c r="C522" s="242"/>
      <c r="D522" s="243" t="s">
        <v>190</v>
      </c>
      <c r="E522" s="244" t="s">
        <v>1</v>
      </c>
      <c r="F522" s="245" t="s">
        <v>982</v>
      </c>
      <c r="G522" s="242"/>
      <c r="H522" s="244" t="s">
        <v>1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1" t="s">
        <v>190</v>
      </c>
      <c r="AU522" s="251" t="s">
        <v>84</v>
      </c>
      <c r="AV522" s="13" t="s">
        <v>80</v>
      </c>
      <c r="AW522" s="13" t="s">
        <v>32</v>
      </c>
      <c r="AX522" s="13" t="s">
        <v>76</v>
      </c>
      <c r="AY522" s="251" t="s">
        <v>181</v>
      </c>
    </row>
    <row r="523" spans="1:51" s="14" customFormat="1" ht="12">
      <c r="A523" s="14"/>
      <c r="B523" s="252"/>
      <c r="C523" s="253"/>
      <c r="D523" s="243" t="s">
        <v>190</v>
      </c>
      <c r="E523" s="254" t="s">
        <v>1</v>
      </c>
      <c r="F523" s="255" t="s">
        <v>206</v>
      </c>
      <c r="G523" s="253"/>
      <c r="H523" s="256">
        <v>5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2" t="s">
        <v>190</v>
      </c>
      <c r="AU523" s="262" t="s">
        <v>84</v>
      </c>
      <c r="AV523" s="14" t="s">
        <v>84</v>
      </c>
      <c r="AW523" s="14" t="s">
        <v>32</v>
      </c>
      <c r="AX523" s="14" t="s">
        <v>80</v>
      </c>
      <c r="AY523" s="262" t="s">
        <v>181</v>
      </c>
    </row>
    <row r="524" spans="1:65" s="2" customFormat="1" ht="24.15" customHeight="1">
      <c r="A524" s="39"/>
      <c r="B524" s="40"/>
      <c r="C524" s="285" t="s">
        <v>767</v>
      </c>
      <c r="D524" s="285" t="s">
        <v>369</v>
      </c>
      <c r="E524" s="286" t="s">
        <v>654</v>
      </c>
      <c r="F524" s="287" t="s">
        <v>655</v>
      </c>
      <c r="G524" s="288" t="s">
        <v>459</v>
      </c>
      <c r="H524" s="289">
        <v>5</v>
      </c>
      <c r="I524" s="290"/>
      <c r="J524" s="291">
        <f>ROUND(I524*H524,2)</f>
        <v>0</v>
      </c>
      <c r="K524" s="287" t="s">
        <v>187</v>
      </c>
      <c r="L524" s="292"/>
      <c r="M524" s="293" t="s">
        <v>1</v>
      </c>
      <c r="N524" s="294" t="s">
        <v>41</v>
      </c>
      <c r="O524" s="92"/>
      <c r="P524" s="237">
        <f>O524*H524</f>
        <v>0</v>
      </c>
      <c r="Q524" s="237">
        <v>0.0133</v>
      </c>
      <c r="R524" s="237">
        <f>Q524*H524</f>
        <v>0.0665</v>
      </c>
      <c r="S524" s="237">
        <v>0</v>
      </c>
      <c r="T524" s="238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9" t="s">
        <v>222</v>
      </c>
      <c r="AT524" s="239" t="s">
        <v>369</v>
      </c>
      <c r="AU524" s="239" t="s">
        <v>84</v>
      </c>
      <c r="AY524" s="18" t="s">
        <v>181</v>
      </c>
      <c r="BE524" s="240">
        <f>IF(N524="základní",J524,0)</f>
        <v>0</v>
      </c>
      <c r="BF524" s="240">
        <f>IF(N524="snížená",J524,0)</f>
        <v>0</v>
      </c>
      <c r="BG524" s="240">
        <f>IF(N524="zákl. přenesená",J524,0)</f>
        <v>0</v>
      </c>
      <c r="BH524" s="240">
        <f>IF(N524="sníž. přenesená",J524,0)</f>
        <v>0</v>
      </c>
      <c r="BI524" s="240">
        <f>IF(N524="nulová",J524,0)</f>
        <v>0</v>
      </c>
      <c r="BJ524" s="18" t="s">
        <v>80</v>
      </c>
      <c r="BK524" s="240">
        <f>ROUND(I524*H524,2)</f>
        <v>0</v>
      </c>
      <c r="BL524" s="18" t="s">
        <v>188</v>
      </c>
      <c r="BM524" s="239" t="s">
        <v>656</v>
      </c>
    </row>
    <row r="525" spans="1:51" s="13" customFormat="1" ht="12">
      <c r="A525" s="13"/>
      <c r="B525" s="241"/>
      <c r="C525" s="242"/>
      <c r="D525" s="243" t="s">
        <v>190</v>
      </c>
      <c r="E525" s="244" t="s">
        <v>1</v>
      </c>
      <c r="F525" s="245" t="s">
        <v>982</v>
      </c>
      <c r="G525" s="242"/>
      <c r="H525" s="244" t="s">
        <v>1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1" t="s">
        <v>190</v>
      </c>
      <c r="AU525" s="251" t="s">
        <v>84</v>
      </c>
      <c r="AV525" s="13" t="s">
        <v>80</v>
      </c>
      <c r="AW525" s="13" t="s">
        <v>32</v>
      </c>
      <c r="AX525" s="13" t="s">
        <v>76</v>
      </c>
      <c r="AY525" s="251" t="s">
        <v>181</v>
      </c>
    </row>
    <row r="526" spans="1:51" s="14" customFormat="1" ht="12">
      <c r="A526" s="14"/>
      <c r="B526" s="252"/>
      <c r="C526" s="253"/>
      <c r="D526" s="243" t="s">
        <v>190</v>
      </c>
      <c r="E526" s="254" t="s">
        <v>1</v>
      </c>
      <c r="F526" s="255" t="s">
        <v>206</v>
      </c>
      <c r="G526" s="253"/>
      <c r="H526" s="256">
        <v>5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2" t="s">
        <v>190</v>
      </c>
      <c r="AU526" s="262" t="s">
        <v>84</v>
      </c>
      <c r="AV526" s="14" t="s">
        <v>84</v>
      </c>
      <c r="AW526" s="14" t="s">
        <v>32</v>
      </c>
      <c r="AX526" s="14" t="s">
        <v>80</v>
      </c>
      <c r="AY526" s="262" t="s">
        <v>181</v>
      </c>
    </row>
    <row r="527" spans="1:65" s="2" customFormat="1" ht="16.5" customHeight="1">
      <c r="A527" s="39"/>
      <c r="B527" s="40"/>
      <c r="C527" s="285" t="s">
        <v>773</v>
      </c>
      <c r="D527" s="285" t="s">
        <v>369</v>
      </c>
      <c r="E527" s="286" t="s">
        <v>658</v>
      </c>
      <c r="F527" s="287" t="s">
        <v>659</v>
      </c>
      <c r="G527" s="288" t="s">
        <v>459</v>
      </c>
      <c r="H527" s="289">
        <v>9</v>
      </c>
      <c r="I527" s="290"/>
      <c r="J527" s="291">
        <f>ROUND(I527*H527,2)</f>
        <v>0</v>
      </c>
      <c r="K527" s="287" t="s">
        <v>1</v>
      </c>
      <c r="L527" s="292"/>
      <c r="M527" s="293" t="s">
        <v>1</v>
      </c>
      <c r="N527" s="294" t="s">
        <v>41</v>
      </c>
      <c r="O527" s="92"/>
      <c r="P527" s="237">
        <f>O527*H527</f>
        <v>0</v>
      </c>
      <c r="Q527" s="237">
        <v>0.005</v>
      </c>
      <c r="R527" s="237">
        <f>Q527*H527</f>
        <v>0.045</v>
      </c>
      <c r="S527" s="237">
        <v>0</v>
      </c>
      <c r="T527" s="238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9" t="s">
        <v>222</v>
      </c>
      <c r="AT527" s="239" t="s">
        <v>369</v>
      </c>
      <c r="AU527" s="239" t="s">
        <v>84</v>
      </c>
      <c r="AY527" s="18" t="s">
        <v>181</v>
      </c>
      <c r="BE527" s="240">
        <f>IF(N527="základní",J527,0)</f>
        <v>0</v>
      </c>
      <c r="BF527" s="240">
        <f>IF(N527="snížená",J527,0)</f>
        <v>0</v>
      </c>
      <c r="BG527" s="240">
        <f>IF(N527="zákl. přenesená",J527,0)</f>
        <v>0</v>
      </c>
      <c r="BH527" s="240">
        <f>IF(N527="sníž. přenesená",J527,0)</f>
        <v>0</v>
      </c>
      <c r="BI527" s="240">
        <f>IF(N527="nulová",J527,0)</f>
        <v>0</v>
      </c>
      <c r="BJ527" s="18" t="s">
        <v>80</v>
      </c>
      <c r="BK527" s="240">
        <f>ROUND(I527*H527,2)</f>
        <v>0</v>
      </c>
      <c r="BL527" s="18" t="s">
        <v>188</v>
      </c>
      <c r="BM527" s="239" t="s">
        <v>660</v>
      </c>
    </row>
    <row r="528" spans="1:51" s="13" customFormat="1" ht="12">
      <c r="A528" s="13"/>
      <c r="B528" s="241"/>
      <c r="C528" s="242"/>
      <c r="D528" s="243" t="s">
        <v>190</v>
      </c>
      <c r="E528" s="244" t="s">
        <v>1</v>
      </c>
      <c r="F528" s="245" t="s">
        <v>982</v>
      </c>
      <c r="G528" s="242"/>
      <c r="H528" s="244" t="s">
        <v>1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1" t="s">
        <v>190</v>
      </c>
      <c r="AU528" s="251" t="s">
        <v>84</v>
      </c>
      <c r="AV528" s="13" t="s">
        <v>80</v>
      </c>
      <c r="AW528" s="13" t="s">
        <v>32</v>
      </c>
      <c r="AX528" s="13" t="s">
        <v>76</v>
      </c>
      <c r="AY528" s="251" t="s">
        <v>181</v>
      </c>
    </row>
    <row r="529" spans="1:51" s="14" customFormat="1" ht="12">
      <c r="A529" s="14"/>
      <c r="B529" s="252"/>
      <c r="C529" s="253"/>
      <c r="D529" s="243" t="s">
        <v>190</v>
      </c>
      <c r="E529" s="254" t="s">
        <v>1</v>
      </c>
      <c r="F529" s="255" t="s">
        <v>1058</v>
      </c>
      <c r="G529" s="253"/>
      <c r="H529" s="256">
        <v>9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2" t="s">
        <v>190</v>
      </c>
      <c r="AU529" s="262" t="s">
        <v>84</v>
      </c>
      <c r="AV529" s="14" t="s">
        <v>84</v>
      </c>
      <c r="AW529" s="14" t="s">
        <v>32</v>
      </c>
      <c r="AX529" s="14" t="s">
        <v>80</v>
      </c>
      <c r="AY529" s="262" t="s">
        <v>181</v>
      </c>
    </row>
    <row r="530" spans="1:65" s="2" customFormat="1" ht="16.5" customHeight="1">
      <c r="A530" s="39"/>
      <c r="B530" s="40"/>
      <c r="C530" s="228" t="s">
        <v>1059</v>
      </c>
      <c r="D530" s="228" t="s">
        <v>183</v>
      </c>
      <c r="E530" s="229" t="s">
        <v>1060</v>
      </c>
      <c r="F530" s="230" t="s">
        <v>1061</v>
      </c>
      <c r="G530" s="231" t="s">
        <v>459</v>
      </c>
      <c r="H530" s="232">
        <v>1</v>
      </c>
      <c r="I530" s="233"/>
      <c r="J530" s="234">
        <f>ROUND(I530*H530,2)</f>
        <v>0</v>
      </c>
      <c r="K530" s="230" t="s">
        <v>1</v>
      </c>
      <c r="L530" s="45"/>
      <c r="M530" s="235" t="s">
        <v>1</v>
      </c>
      <c r="N530" s="236" t="s">
        <v>41</v>
      </c>
      <c r="O530" s="92"/>
      <c r="P530" s="237">
        <f>O530*H530</f>
        <v>0</v>
      </c>
      <c r="Q530" s="237">
        <v>0.00136</v>
      </c>
      <c r="R530" s="237">
        <f>Q530*H530</f>
        <v>0.00136</v>
      </c>
      <c r="S530" s="237">
        <v>0</v>
      </c>
      <c r="T530" s="238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9" t="s">
        <v>188</v>
      </c>
      <c r="AT530" s="239" t="s">
        <v>183</v>
      </c>
      <c r="AU530" s="239" t="s">
        <v>84</v>
      </c>
      <c r="AY530" s="18" t="s">
        <v>181</v>
      </c>
      <c r="BE530" s="240">
        <f>IF(N530="základní",J530,0)</f>
        <v>0</v>
      </c>
      <c r="BF530" s="240">
        <f>IF(N530="snížená",J530,0)</f>
        <v>0</v>
      </c>
      <c r="BG530" s="240">
        <f>IF(N530="zákl. přenesená",J530,0)</f>
        <v>0</v>
      </c>
      <c r="BH530" s="240">
        <f>IF(N530="sníž. přenesená",J530,0)</f>
        <v>0</v>
      </c>
      <c r="BI530" s="240">
        <f>IF(N530="nulová",J530,0)</f>
        <v>0</v>
      </c>
      <c r="BJ530" s="18" t="s">
        <v>80</v>
      </c>
      <c r="BK530" s="240">
        <f>ROUND(I530*H530,2)</f>
        <v>0</v>
      </c>
      <c r="BL530" s="18" t="s">
        <v>188</v>
      </c>
      <c r="BM530" s="239" t="s">
        <v>1062</v>
      </c>
    </row>
    <row r="531" spans="1:51" s="13" customFormat="1" ht="12">
      <c r="A531" s="13"/>
      <c r="B531" s="241"/>
      <c r="C531" s="242"/>
      <c r="D531" s="243" t="s">
        <v>190</v>
      </c>
      <c r="E531" s="244" t="s">
        <v>1</v>
      </c>
      <c r="F531" s="245" t="s">
        <v>982</v>
      </c>
      <c r="G531" s="242"/>
      <c r="H531" s="244" t="s">
        <v>1</v>
      </c>
      <c r="I531" s="246"/>
      <c r="J531" s="242"/>
      <c r="K531" s="242"/>
      <c r="L531" s="247"/>
      <c r="M531" s="248"/>
      <c r="N531" s="249"/>
      <c r="O531" s="249"/>
      <c r="P531" s="249"/>
      <c r="Q531" s="249"/>
      <c r="R531" s="249"/>
      <c r="S531" s="249"/>
      <c r="T531" s="25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1" t="s">
        <v>190</v>
      </c>
      <c r="AU531" s="251" t="s">
        <v>84</v>
      </c>
      <c r="AV531" s="13" t="s">
        <v>80</v>
      </c>
      <c r="AW531" s="13" t="s">
        <v>32</v>
      </c>
      <c r="AX531" s="13" t="s">
        <v>76</v>
      </c>
      <c r="AY531" s="251" t="s">
        <v>181</v>
      </c>
    </row>
    <row r="532" spans="1:51" s="14" customFormat="1" ht="12">
      <c r="A532" s="14"/>
      <c r="B532" s="252"/>
      <c r="C532" s="253"/>
      <c r="D532" s="243" t="s">
        <v>190</v>
      </c>
      <c r="E532" s="254" t="s">
        <v>1</v>
      </c>
      <c r="F532" s="255" t="s">
        <v>1063</v>
      </c>
      <c r="G532" s="253"/>
      <c r="H532" s="256">
        <v>1</v>
      </c>
      <c r="I532" s="257"/>
      <c r="J532" s="253"/>
      <c r="K532" s="253"/>
      <c r="L532" s="258"/>
      <c r="M532" s="259"/>
      <c r="N532" s="260"/>
      <c r="O532" s="260"/>
      <c r="P532" s="260"/>
      <c r="Q532" s="260"/>
      <c r="R532" s="260"/>
      <c r="S532" s="260"/>
      <c r="T532" s="26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2" t="s">
        <v>190</v>
      </c>
      <c r="AU532" s="262" t="s">
        <v>84</v>
      </c>
      <c r="AV532" s="14" t="s">
        <v>84</v>
      </c>
      <c r="AW532" s="14" t="s">
        <v>32</v>
      </c>
      <c r="AX532" s="14" t="s">
        <v>80</v>
      </c>
      <c r="AY532" s="262" t="s">
        <v>181</v>
      </c>
    </row>
    <row r="533" spans="1:65" s="2" customFormat="1" ht="24.15" customHeight="1">
      <c r="A533" s="39"/>
      <c r="B533" s="40"/>
      <c r="C533" s="228" t="s">
        <v>1064</v>
      </c>
      <c r="D533" s="228" t="s">
        <v>183</v>
      </c>
      <c r="E533" s="229" t="s">
        <v>663</v>
      </c>
      <c r="F533" s="230" t="s">
        <v>664</v>
      </c>
      <c r="G533" s="231" t="s">
        <v>459</v>
      </c>
      <c r="H533" s="232">
        <v>9</v>
      </c>
      <c r="I533" s="233"/>
      <c r="J533" s="234">
        <f>ROUND(I533*H533,2)</f>
        <v>0</v>
      </c>
      <c r="K533" s="230" t="s">
        <v>187</v>
      </c>
      <c r="L533" s="45"/>
      <c r="M533" s="235" t="s">
        <v>1</v>
      </c>
      <c r="N533" s="236" t="s">
        <v>41</v>
      </c>
      <c r="O533" s="92"/>
      <c r="P533" s="237">
        <f>O533*H533</f>
        <v>0</v>
      </c>
      <c r="Q533" s="237">
        <v>0</v>
      </c>
      <c r="R533" s="237">
        <f>Q533*H533</f>
        <v>0</v>
      </c>
      <c r="S533" s="237">
        <v>0.05</v>
      </c>
      <c r="T533" s="238">
        <f>S533*H533</f>
        <v>0.45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9" t="s">
        <v>188</v>
      </c>
      <c r="AT533" s="239" t="s">
        <v>183</v>
      </c>
      <c r="AU533" s="239" t="s">
        <v>84</v>
      </c>
      <c r="AY533" s="18" t="s">
        <v>181</v>
      </c>
      <c r="BE533" s="240">
        <f>IF(N533="základní",J533,0)</f>
        <v>0</v>
      </c>
      <c r="BF533" s="240">
        <f>IF(N533="snížená",J533,0)</f>
        <v>0</v>
      </c>
      <c r="BG533" s="240">
        <f>IF(N533="zákl. přenesená",J533,0)</f>
        <v>0</v>
      </c>
      <c r="BH533" s="240">
        <f>IF(N533="sníž. přenesená",J533,0)</f>
        <v>0</v>
      </c>
      <c r="BI533" s="240">
        <f>IF(N533="nulová",J533,0)</f>
        <v>0</v>
      </c>
      <c r="BJ533" s="18" t="s">
        <v>80</v>
      </c>
      <c r="BK533" s="240">
        <f>ROUND(I533*H533,2)</f>
        <v>0</v>
      </c>
      <c r="BL533" s="18" t="s">
        <v>188</v>
      </c>
      <c r="BM533" s="239" t="s">
        <v>665</v>
      </c>
    </row>
    <row r="534" spans="1:51" s="13" customFormat="1" ht="12">
      <c r="A534" s="13"/>
      <c r="B534" s="241"/>
      <c r="C534" s="242"/>
      <c r="D534" s="243" t="s">
        <v>190</v>
      </c>
      <c r="E534" s="244" t="s">
        <v>1</v>
      </c>
      <c r="F534" s="245" t="s">
        <v>982</v>
      </c>
      <c r="G534" s="242"/>
      <c r="H534" s="244" t="s">
        <v>1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1" t="s">
        <v>190</v>
      </c>
      <c r="AU534" s="251" t="s">
        <v>84</v>
      </c>
      <c r="AV534" s="13" t="s">
        <v>80</v>
      </c>
      <c r="AW534" s="13" t="s">
        <v>32</v>
      </c>
      <c r="AX534" s="13" t="s">
        <v>76</v>
      </c>
      <c r="AY534" s="251" t="s">
        <v>181</v>
      </c>
    </row>
    <row r="535" spans="1:51" s="13" customFormat="1" ht="12">
      <c r="A535" s="13"/>
      <c r="B535" s="241"/>
      <c r="C535" s="242"/>
      <c r="D535" s="243" t="s">
        <v>190</v>
      </c>
      <c r="E535" s="244" t="s">
        <v>1</v>
      </c>
      <c r="F535" s="245" t="s">
        <v>666</v>
      </c>
      <c r="G535" s="242"/>
      <c r="H535" s="244" t="s">
        <v>1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1" t="s">
        <v>190</v>
      </c>
      <c r="AU535" s="251" t="s">
        <v>84</v>
      </c>
      <c r="AV535" s="13" t="s">
        <v>80</v>
      </c>
      <c r="AW535" s="13" t="s">
        <v>32</v>
      </c>
      <c r="AX535" s="13" t="s">
        <v>76</v>
      </c>
      <c r="AY535" s="251" t="s">
        <v>181</v>
      </c>
    </row>
    <row r="536" spans="1:51" s="14" customFormat="1" ht="12">
      <c r="A536" s="14"/>
      <c r="B536" s="252"/>
      <c r="C536" s="253"/>
      <c r="D536" s="243" t="s">
        <v>190</v>
      </c>
      <c r="E536" s="254" t="s">
        <v>1</v>
      </c>
      <c r="F536" s="255" t="s">
        <v>1065</v>
      </c>
      <c r="G536" s="253"/>
      <c r="H536" s="256">
        <v>5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2" t="s">
        <v>190</v>
      </c>
      <c r="AU536" s="262" t="s">
        <v>84</v>
      </c>
      <c r="AV536" s="14" t="s">
        <v>84</v>
      </c>
      <c r="AW536" s="14" t="s">
        <v>32</v>
      </c>
      <c r="AX536" s="14" t="s">
        <v>76</v>
      </c>
      <c r="AY536" s="262" t="s">
        <v>181</v>
      </c>
    </row>
    <row r="537" spans="1:51" s="14" customFormat="1" ht="12">
      <c r="A537" s="14"/>
      <c r="B537" s="252"/>
      <c r="C537" s="253"/>
      <c r="D537" s="243" t="s">
        <v>190</v>
      </c>
      <c r="E537" s="254" t="s">
        <v>1</v>
      </c>
      <c r="F537" s="255" t="s">
        <v>1066</v>
      </c>
      <c r="G537" s="253"/>
      <c r="H537" s="256">
        <v>4</v>
      </c>
      <c r="I537" s="257"/>
      <c r="J537" s="253"/>
      <c r="K537" s="253"/>
      <c r="L537" s="258"/>
      <c r="M537" s="259"/>
      <c r="N537" s="260"/>
      <c r="O537" s="260"/>
      <c r="P537" s="260"/>
      <c r="Q537" s="260"/>
      <c r="R537" s="260"/>
      <c r="S537" s="260"/>
      <c r="T537" s="261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2" t="s">
        <v>190</v>
      </c>
      <c r="AU537" s="262" t="s">
        <v>84</v>
      </c>
      <c r="AV537" s="14" t="s">
        <v>84</v>
      </c>
      <c r="AW537" s="14" t="s">
        <v>32</v>
      </c>
      <c r="AX537" s="14" t="s">
        <v>76</v>
      </c>
      <c r="AY537" s="262" t="s">
        <v>181</v>
      </c>
    </row>
    <row r="538" spans="1:51" s="15" customFormat="1" ht="12">
      <c r="A538" s="15"/>
      <c r="B538" s="263"/>
      <c r="C538" s="264"/>
      <c r="D538" s="243" t="s">
        <v>190</v>
      </c>
      <c r="E538" s="265" t="s">
        <v>1</v>
      </c>
      <c r="F538" s="266" t="s">
        <v>142</v>
      </c>
      <c r="G538" s="264"/>
      <c r="H538" s="267">
        <v>9</v>
      </c>
      <c r="I538" s="268"/>
      <c r="J538" s="264"/>
      <c r="K538" s="264"/>
      <c r="L538" s="269"/>
      <c r="M538" s="270"/>
      <c r="N538" s="271"/>
      <c r="O538" s="271"/>
      <c r="P538" s="271"/>
      <c r="Q538" s="271"/>
      <c r="R538" s="271"/>
      <c r="S538" s="271"/>
      <c r="T538" s="272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3" t="s">
        <v>190</v>
      </c>
      <c r="AU538" s="273" t="s">
        <v>84</v>
      </c>
      <c r="AV538" s="15" t="s">
        <v>188</v>
      </c>
      <c r="AW538" s="15" t="s">
        <v>32</v>
      </c>
      <c r="AX538" s="15" t="s">
        <v>80</v>
      </c>
      <c r="AY538" s="273" t="s">
        <v>181</v>
      </c>
    </row>
    <row r="539" spans="1:65" s="2" customFormat="1" ht="24.15" customHeight="1">
      <c r="A539" s="39"/>
      <c r="B539" s="40"/>
      <c r="C539" s="228" t="s">
        <v>1067</v>
      </c>
      <c r="D539" s="228" t="s">
        <v>183</v>
      </c>
      <c r="E539" s="229" t="s">
        <v>1068</v>
      </c>
      <c r="F539" s="230" t="s">
        <v>1069</v>
      </c>
      <c r="G539" s="231" t="s">
        <v>203</v>
      </c>
      <c r="H539" s="232">
        <v>1</v>
      </c>
      <c r="I539" s="233"/>
      <c r="J539" s="234">
        <f>ROUND(I539*H539,2)</f>
        <v>0</v>
      </c>
      <c r="K539" s="230" t="s">
        <v>1</v>
      </c>
      <c r="L539" s="45"/>
      <c r="M539" s="235" t="s">
        <v>1</v>
      </c>
      <c r="N539" s="236" t="s">
        <v>41</v>
      </c>
      <c r="O539" s="92"/>
      <c r="P539" s="237">
        <f>O539*H539</f>
        <v>0</v>
      </c>
      <c r="Q539" s="237">
        <v>0</v>
      </c>
      <c r="R539" s="237">
        <f>Q539*H539</f>
        <v>0</v>
      </c>
      <c r="S539" s="237">
        <v>0.0055</v>
      </c>
      <c r="T539" s="238">
        <f>S539*H539</f>
        <v>0.0055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9" t="s">
        <v>188</v>
      </c>
      <c r="AT539" s="239" t="s">
        <v>183</v>
      </c>
      <c r="AU539" s="239" t="s">
        <v>84</v>
      </c>
      <c r="AY539" s="18" t="s">
        <v>181</v>
      </c>
      <c r="BE539" s="240">
        <f>IF(N539="základní",J539,0)</f>
        <v>0</v>
      </c>
      <c r="BF539" s="240">
        <f>IF(N539="snížená",J539,0)</f>
        <v>0</v>
      </c>
      <c r="BG539" s="240">
        <f>IF(N539="zákl. přenesená",J539,0)</f>
        <v>0</v>
      </c>
      <c r="BH539" s="240">
        <f>IF(N539="sníž. přenesená",J539,0)</f>
        <v>0</v>
      </c>
      <c r="BI539" s="240">
        <f>IF(N539="nulová",J539,0)</f>
        <v>0</v>
      </c>
      <c r="BJ539" s="18" t="s">
        <v>80</v>
      </c>
      <c r="BK539" s="240">
        <f>ROUND(I539*H539,2)</f>
        <v>0</v>
      </c>
      <c r="BL539" s="18" t="s">
        <v>188</v>
      </c>
      <c r="BM539" s="239" t="s">
        <v>1070</v>
      </c>
    </row>
    <row r="540" spans="1:51" s="13" customFormat="1" ht="12">
      <c r="A540" s="13"/>
      <c r="B540" s="241"/>
      <c r="C540" s="242"/>
      <c r="D540" s="243" t="s">
        <v>190</v>
      </c>
      <c r="E540" s="244" t="s">
        <v>1</v>
      </c>
      <c r="F540" s="245" t="s">
        <v>982</v>
      </c>
      <c r="G540" s="242"/>
      <c r="H540" s="244" t="s">
        <v>1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1" t="s">
        <v>190</v>
      </c>
      <c r="AU540" s="251" t="s">
        <v>84</v>
      </c>
      <c r="AV540" s="13" t="s">
        <v>80</v>
      </c>
      <c r="AW540" s="13" t="s">
        <v>32</v>
      </c>
      <c r="AX540" s="13" t="s">
        <v>76</v>
      </c>
      <c r="AY540" s="251" t="s">
        <v>181</v>
      </c>
    </row>
    <row r="541" spans="1:51" s="14" customFormat="1" ht="12">
      <c r="A541" s="14"/>
      <c r="B541" s="252"/>
      <c r="C541" s="253"/>
      <c r="D541" s="243" t="s">
        <v>190</v>
      </c>
      <c r="E541" s="254" t="s">
        <v>1</v>
      </c>
      <c r="F541" s="255" t="s">
        <v>1071</v>
      </c>
      <c r="G541" s="253"/>
      <c r="H541" s="256">
        <v>1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2" t="s">
        <v>190</v>
      </c>
      <c r="AU541" s="262" t="s">
        <v>84</v>
      </c>
      <c r="AV541" s="14" t="s">
        <v>84</v>
      </c>
      <c r="AW541" s="14" t="s">
        <v>32</v>
      </c>
      <c r="AX541" s="14" t="s">
        <v>80</v>
      </c>
      <c r="AY541" s="262" t="s">
        <v>181</v>
      </c>
    </row>
    <row r="542" spans="1:65" s="2" customFormat="1" ht="16.5" customHeight="1">
      <c r="A542" s="39"/>
      <c r="B542" s="40"/>
      <c r="C542" s="228" t="s">
        <v>1072</v>
      </c>
      <c r="D542" s="228" t="s">
        <v>183</v>
      </c>
      <c r="E542" s="229" t="s">
        <v>670</v>
      </c>
      <c r="F542" s="230" t="s">
        <v>671</v>
      </c>
      <c r="G542" s="231" t="s">
        <v>203</v>
      </c>
      <c r="H542" s="232">
        <v>8</v>
      </c>
      <c r="I542" s="233"/>
      <c r="J542" s="234">
        <f>ROUND(I542*H542,2)</f>
        <v>0</v>
      </c>
      <c r="K542" s="230" t="s">
        <v>187</v>
      </c>
      <c r="L542" s="45"/>
      <c r="M542" s="235" t="s">
        <v>1</v>
      </c>
      <c r="N542" s="236" t="s">
        <v>41</v>
      </c>
      <c r="O542" s="92"/>
      <c r="P542" s="237">
        <f>O542*H542</f>
        <v>0</v>
      </c>
      <c r="Q542" s="237">
        <v>0</v>
      </c>
      <c r="R542" s="237">
        <f>Q542*H542</f>
        <v>0</v>
      </c>
      <c r="S542" s="237">
        <v>0</v>
      </c>
      <c r="T542" s="238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9" t="s">
        <v>188</v>
      </c>
      <c r="AT542" s="239" t="s">
        <v>183</v>
      </c>
      <c r="AU542" s="239" t="s">
        <v>84</v>
      </c>
      <c r="AY542" s="18" t="s">
        <v>181</v>
      </c>
      <c r="BE542" s="240">
        <f>IF(N542="základní",J542,0)</f>
        <v>0</v>
      </c>
      <c r="BF542" s="240">
        <f>IF(N542="snížená",J542,0)</f>
        <v>0</v>
      </c>
      <c r="BG542" s="240">
        <f>IF(N542="zákl. přenesená",J542,0)</f>
        <v>0</v>
      </c>
      <c r="BH542" s="240">
        <f>IF(N542="sníž. přenesená",J542,0)</f>
        <v>0</v>
      </c>
      <c r="BI542" s="240">
        <f>IF(N542="nulová",J542,0)</f>
        <v>0</v>
      </c>
      <c r="BJ542" s="18" t="s">
        <v>80</v>
      </c>
      <c r="BK542" s="240">
        <f>ROUND(I542*H542,2)</f>
        <v>0</v>
      </c>
      <c r="BL542" s="18" t="s">
        <v>188</v>
      </c>
      <c r="BM542" s="239" t="s">
        <v>672</v>
      </c>
    </row>
    <row r="543" spans="1:51" s="13" customFormat="1" ht="12">
      <c r="A543" s="13"/>
      <c r="B543" s="241"/>
      <c r="C543" s="242"/>
      <c r="D543" s="243" t="s">
        <v>190</v>
      </c>
      <c r="E543" s="244" t="s">
        <v>1</v>
      </c>
      <c r="F543" s="245" t="s">
        <v>191</v>
      </c>
      <c r="G543" s="242"/>
      <c r="H543" s="244" t="s">
        <v>1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1" t="s">
        <v>190</v>
      </c>
      <c r="AU543" s="251" t="s">
        <v>84</v>
      </c>
      <c r="AV543" s="13" t="s">
        <v>80</v>
      </c>
      <c r="AW543" s="13" t="s">
        <v>32</v>
      </c>
      <c r="AX543" s="13" t="s">
        <v>76</v>
      </c>
      <c r="AY543" s="251" t="s">
        <v>181</v>
      </c>
    </row>
    <row r="544" spans="1:51" s="14" customFormat="1" ht="12">
      <c r="A544" s="14"/>
      <c r="B544" s="252"/>
      <c r="C544" s="253"/>
      <c r="D544" s="243" t="s">
        <v>190</v>
      </c>
      <c r="E544" s="254" t="s">
        <v>1</v>
      </c>
      <c r="F544" s="255" t="s">
        <v>661</v>
      </c>
      <c r="G544" s="253"/>
      <c r="H544" s="256">
        <v>8</v>
      </c>
      <c r="I544" s="257"/>
      <c r="J544" s="253"/>
      <c r="K544" s="253"/>
      <c r="L544" s="258"/>
      <c r="M544" s="259"/>
      <c r="N544" s="260"/>
      <c r="O544" s="260"/>
      <c r="P544" s="260"/>
      <c r="Q544" s="260"/>
      <c r="R544" s="260"/>
      <c r="S544" s="260"/>
      <c r="T544" s="26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2" t="s">
        <v>190</v>
      </c>
      <c r="AU544" s="262" t="s">
        <v>84</v>
      </c>
      <c r="AV544" s="14" t="s">
        <v>84</v>
      </c>
      <c r="AW544" s="14" t="s">
        <v>32</v>
      </c>
      <c r="AX544" s="14" t="s">
        <v>80</v>
      </c>
      <c r="AY544" s="262" t="s">
        <v>181</v>
      </c>
    </row>
    <row r="545" spans="1:65" s="2" customFormat="1" ht="21.75" customHeight="1">
      <c r="A545" s="39"/>
      <c r="B545" s="40"/>
      <c r="C545" s="228" t="s">
        <v>1073</v>
      </c>
      <c r="D545" s="228" t="s">
        <v>183</v>
      </c>
      <c r="E545" s="229" t="s">
        <v>674</v>
      </c>
      <c r="F545" s="230" t="s">
        <v>675</v>
      </c>
      <c r="G545" s="231" t="s">
        <v>203</v>
      </c>
      <c r="H545" s="232">
        <v>113</v>
      </c>
      <c r="I545" s="233"/>
      <c r="J545" s="234">
        <f>ROUND(I545*H545,2)</f>
        <v>0</v>
      </c>
      <c r="K545" s="230" t="s">
        <v>187</v>
      </c>
      <c r="L545" s="45"/>
      <c r="M545" s="235" t="s">
        <v>1</v>
      </c>
      <c r="N545" s="236" t="s">
        <v>41</v>
      </c>
      <c r="O545" s="92"/>
      <c r="P545" s="237">
        <f>O545*H545</f>
        <v>0</v>
      </c>
      <c r="Q545" s="237">
        <v>0</v>
      </c>
      <c r="R545" s="237">
        <f>Q545*H545</f>
        <v>0</v>
      </c>
      <c r="S545" s="237">
        <v>0</v>
      </c>
      <c r="T545" s="238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9" t="s">
        <v>188</v>
      </c>
      <c r="AT545" s="239" t="s">
        <v>183</v>
      </c>
      <c r="AU545" s="239" t="s">
        <v>84</v>
      </c>
      <c r="AY545" s="18" t="s">
        <v>181</v>
      </c>
      <c r="BE545" s="240">
        <f>IF(N545="základní",J545,0)</f>
        <v>0</v>
      </c>
      <c r="BF545" s="240">
        <f>IF(N545="snížená",J545,0)</f>
        <v>0</v>
      </c>
      <c r="BG545" s="240">
        <f>IF(N545="zákl. přenesená",J545,0)</f>
        <v>0</v>
      </c>
      <c r="BH545" s="240">
        <f>IF(N545="sníž. přenesená",J545,0)</f>
        <v>0</v>
      </c>
      <c r="BI545" s="240">
        <f>IF(N545="nulová",J545,0)</f>
        <v>0</v>
      </c>
      <c r="BJ545" s="18" t="s">
        <v>80</v>
      </c>
      <c r="BK545" s="240">
        <f>ROUND(I545*H545,2)</f>
        <v>0</v>
      </c>
      <c r="BL545" s="18" t="s">
        <v>188</v>
      </c>
      <c r="BM545" s="239" t="s">
        <v>676</v>
      </c>
    </row>
    <row r="546" spans="1:51" s="13" customFormat="1" ht="12">
      <c r="A546" s="13"/>
      <c r="B546" s="241"/>
      <c r="C546" s="242"/>
      <c r="D546" s="243" t="s">
        <v>190</v>
      </c>
      <c r="E546" s="244" t="s">
        <v>1</v>
      </c>
      <c r="F546" s="245" t="s">
        <v>191</v>
      </c>
      <c r="G546" s="242"/>
      <c r="H546" s="244" t="s">
        <v>1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1" t="s">
        <v>190</v>
      </c>
      <c r="AU546" s="251" t="s">
        <v>84</v>
      </c>
      <c r="AV546" s="13" t="s">
        <v>80</v>
      </c>
      <c r="AW546" s="13" t="s">
        <v>32</v>
      </c>
      <c r="AX546" s="13" t="s">
        <v>76</v>
      </c>
      <c r="AY546" s="251" t="s">
        <v>181</v>
      </c>
    </row>
    <row r="547" spans="1:51" s="14" customFormat="1" ht="12">
      <c r="A547" s="14"/>
      <c r="B547" s="252"/>
      <c r="C547" s="253"/>
      <c r="D547" s="243" t="s">
        <v>190</v>
      </c>
      <c r="E547" s="254" t="s">
        <v>1</v>
      </c>
      <c r="F547" s="255" t="s">
        <v>1074</v>
      </c>
      <c r="G547" s="253"/>
      <c r="H547" s="256">
        <v>113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2" t="s">
        <v>190</v>
      </c>
      <c r="AU547" s="262" t="s">
        <v>84</v>
      </c>
      <c r="AV547" s="14" t="s">
        <v>84</v>
      </c>
      <c r="AW547" s="14" t="s">
        <v>32</v>
      </c>
      <c r="AX547" s="14" t="s">
        <v>80</v>
      </c>
      <c r="AY547" s="262" t="s">
        <v>181</v>
      </c>
    </row>
    <row r="548" spans="1:65" s="2" customFormat="1" ht="24.15" customHeight="1">
      <c r="A548" s="39"/>
      <c r="B548" s="40"/>
      <c r="C548" s="228" t="s">
        <v>1075</v>
      </c>
      <c r="D548" s="228" t="s">
        <v>183</v>
      </c>
      <c r="E548" s="229" t="s">
        <v>864</v>
      </c>
      <c r="F548" s="230" t="s">
        <v>865</v>
      </c>
      <c r="G548" s="231" t="s">
        <v>203</v>
      </c>
      <c r="H548" s="232">
        <v>3</v>
      </c>
      <c r="I548" s="233"/>
      <c r="J548" s="234">
        <f>ROUND(I548*H548,2)</f>
        <v>0</v>
      </c>
      <c r="K548" s="230" t="s">
        <v>187</v>
      </c>
      <c r="L548" s="45"/>
      <c r="M548" s="235" t="s">
        <v>1</v>
      </c>
      <c r="N548" s="236" t="s">
        <v>41</v>
      </c>
      <c r="O548" s="92"/>
      <c r="P548" s="237">
        <f>O548*H548</f>
        <v>0</v>
      </c>
      <c r="Q548" s="237">
        <v>0</v>
      </c>
      <c r="R548" s="237">
        <f>Q548*H548</f>
        <v>0</v>
      </c>
      <c r="S548" s="237">
        <v>0</v>
      </c>
      <c r="T548" s="238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9" t="s">
        <v>188</v>
      </c>
      <c r="AT548" s="239" t="s">
        <v>183</v>
      </c>
      <c r="AU548" s="239" t="s">
        <v>84</v>
      </c>
      <c r="AY548" s="18" t="s">
        <v>181</v>
      </c>
      <c r="BE548" s="240">
        <f>IF(N548="základní",J548,0)</f>
        <v>0</v>
      </c>
      <c r="BF548" s="240">
        <f>IF(N548="snížená",J548,0)</f>
        <v>0</v>
      </c>
      <c r="BG548" s="240">
        <f>IF(N548="zákl. přenesená",J548,0)</f>
        <v>0</v>
      </c>
      <c r="BH548" s="240">
        <f>IF(N548="sníž. přenesená",J548,0)</f>
        <v>0</v>
      </c>
      <c r="BI548" s="240">
        <f>IF(N548="nulová",J548,0)</f>
        <v>0</v>
      </c>
      <c r="BJ548" s="18" t="s">
        <v>80</v>
      </c>
      <c r="BK548" s="240">
        <f>ROUND(I548*H548,2)</f>
        <v>0</v>
      </c>
      <c r="BL548" s="18" t="s">
        <v>188</v>
      </c>
      <c r="BM548" s="239" t="s">
        <v>1076</v>
      </c>
    </row>
    <row r="549" spans="1:51" s="13" customFormat="1" ht="12">
      <c r="A549" s="13"/>
      <c r="B549" s="241"/>
      <c r="C549" s="242"/>
      <c r="D549" s="243" t="s">
        <v>190</v>
      </c>
      <c r="E549" s="244" t="s">
        <v>1</v>
      </c>
      <c r="F549" s="245" t="s">
        <v>191</v>
      </c>
      <c r="G549" s="242"/>
      <c r="H549" s="244" t="s">
        <v>1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1" t="s">
        <v>190</v>
      </c>
      <c r="AU549" s="251" t="s">
        <v>84</v>
      </c>
      <c r="AV549" s="13" t="s">
        <v>80</v>
      </c>
      <c r="AW549" s="13" t="s">
        <v>32</v>
      </c>
      <c r="AX549" s="13" t="s">
        <v>76</v>
      </c>
      <c r="AY549" s="251" t="s">
        <v>181</v>
      </c>
    </row>
    <row r="550" spans="1:51" s="14" customFormat="1" ht="12">
      <c r="A550" s="14"/>
      <c r="B550" s="252"/>
      <c r="C550" s="253"/>
      <c r="D550" s="243" t="s">
        <v>190</v>
      </c>
      <c r="E550" s="254" t="s">
        <v>1</v>
      </c>
      <c r="F550" s="255" t="s">
        <v>100</v>
      </c>
      <c r="G550" s="253"/>
      <c r="H550" s="256">
        <v>3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2" t="s">
        <v>190</v>
      </c>
      <c r="AU550" s="262" t="s">
        <v>84</v>
      </c>
      <c r="AV550" s="14" t="s">
        <v>84</v>
      </c>
      <c r="AW550" s="14" t="s">
        <v>32</v>
      </c>
      <c r="AX550" s="14" t="s">
        <v>80</v>
      </c>
      <c r="AY550" s="262" t="s">
        <v>181</v>
      </c>
    </row>
    <row r="551" spans="1:65" s="2" customFormat="1" ht="24.15" customHeight="1">
      <c r="A551" s="39"/>
      <c r="B551" s="40"/>
      <c r="C551" s="228" t="s">
        <v>1077</v>
      </c>
      <c r="D551" s="228" t="s">
        <v>183</v>
      </c>
      <c r="E551" s="229" t="s">
        <v>679</v>
      </c>
      <c r="F551" s="230" t="s">
        <v>680</v>
      </c>
      <c r="G551" s="231" t="s">
        <v>203</v>
      </c>
      <c r="H551" s="232">
        <v>121</v>
      </c>
      <c r="I551" s="233"/>
      <c r="J551" s="234">
        <f>ROUND(I551*H551,2)</f>
        <v>0</v>
      </c>
      <c r="K551" s="230" t="s">
        <v>187</v>
      </c>
      <c r="L551" s="45"/>
      <c r="M551" s="235" t="s">
        <v>1</v>
      </c>
      <c r="N551" s="236" t="s">
        <v>41</v>
      </c>
      <c r="O551" s="92"/>
      <c r="P551" s="237">
        <f>O551*H551</f>
        <v>0</v>
      </c>
      <c r="Q551" s="237">
        <v>0</v>
      </c>
      <c r="R551" s="237">
        <f>Q551*H551</f>
        <v>0</v>
      </c>
      <c r="S551" s="237">
        <v>0</v>
      </c>
      <c r="T551" s="238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9" t="s">
        <v>188</v>
      </c>
      <c r="AT551" s="239" t="s">
        <v>183</v>
      </c>
      <c r="AU551" s="239" t="s">
        <v>84</v>
      </c>
      <c r="AY551" s="18" t="s">
        <v>181</v>
      </c>
      <c r="BE551" s="240">
        <f>IF(N551="základní",J551,0)</f>
        <v>0</v>
      </c>
      <c r="BF551" s="240">
        <f>IF(N551="snížená",J551,0)</f>
        <v>0</v>
      </c>
      <c r="BG551" s="240">
        <f>IF(N551="zákl. přenesená",J551,0)</f>
        <v>0</v>
      </c>
      <c r="BH551" s="240">
        <f>IF(N551="sníž. přenesená",J551,0)</f>
        <v>0</v>
      </c>
      <c r="BI551" s="240">
        <f>IF(N551="nulová",J551,0)</f>
        <v>0</v>
      </c>
      <c r="BJ551" s="18" t="s">
        <v>80</v>
      </c>
      <c r="BK551" s="240">
        <f>ROUND(I551*H551,2)</f>
        <v>0</v>
      </c>
      <c r="BL551" s="18" t="s">
        <v>188</v>
      </c>
      <c r="BM551" s="239" t="s">
        <v>681</v>
      </c>
    </row>
    <row r="552" spans="1:51" s="13" customFormat="1" ht="12">
      <c r="A552" s="13"/>
      <c r="B552" s="241"/>
      <c r="C552" s="242"/>
      <c r="D552" s="243" t="s">
        <v>190</v>
      </c>
      <c r="E552" s="244" t="s">
        <v>1</v>
      </c>
      <c r="F552" s="245" t="s">
        <v>191</v>
      </c>
      <c r="G552" s="242"/>
      <c r="H552" s="244" t="s">
        <v>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1" t="s">
        <v>190</v>
      </c>
      <c r="AU552" s="251" t="s">
        <v>84</v>
      </c>
      <c r="AV552" s="13" t="s">
        <v>80</v>
      </c>
      <c r="AW552" s="13" t="s">
        <v>32</v>
      </c>
      <c r="AX552" s="13" t="s">
        <v>76</v>
      </c>
      <c r="AY552" s="251" t="s">
        <v>181</v>
      </c>
    </row>
    <row r="553" spans="1:51" s="14" customFormat="1" ht="12">
      <c r="A553" s="14"/>
      <c r="B553" s="252"/>
      <c r="C553" s="253"/>
      <c r="D553" s="243" t="s">
        <v>190</v>
      </c>
      <c r="E553" s="254" t="s">
        <v>1</v>
      </c>
      <c r="F553" s="255" t="s">
        <v>1078</v>
      </c>
      <c r="G553" s="253"/>
      <c r="H553" s="256">
        <v>121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2" t="s">
        <v>190</v>
      </c>
      <c r="AU553" s="262" t="s">
        <v>84</v>
      </c>
      <c r="AV553" s="14" t="s">
        <v>84</v>
      </c>
      <c r="AW553" s="14" t="s">
        <v>32</v>
      </c>
      <c r="AX553" s="14" t="s">
        <v>80</v>
      </c>
      <c r="AY553" s="262" t="s">
        <v>181</v>
      </c>
    </row>
    <row r="554" spans="1:65" s="2" customFormat="1" ht="24.15" customHeight="1">
      <c r="A554" s="39"/>
      <c r="B554" s="40"/>
      <c r="C554" s="228" t="s">
        <v>1079</v>
      </c>
      <c r="D554" s="228" t="s">
        <v>183</v>
      </c>
      <c r="E554" s="229" t="s">
        <v>684</v>
      </c>
      <c r="F554" s="230" t="s">
        <v>685</v>
      </c>
      <c r="G554" s="231" t="s">
        <v>459</v>
      </c>
      <c r="H554" s="232">
        <v>2</v>
      </c>
      <c r="I554" s="233"/>
      <c r="J554" s="234">
        <f>ROUND(I554*H554,2)</f>
        <v>0</v>
      </c>
      <c r="K554" s="230" t="s">
        <v>187</v>
      </c>
      <c r="L554" s="45"/>
      <c r="M554" s="235" t="s">
        <v>1</v>
      </c>
      <c r="N554" s="236" t="s">
        <v>41</v>
      </c>
      <c r="O554" s="92"/>
      <c r="P554" s="237">
        <f>O554*H554</f>
        <v>0</v>
      </c>
      <c r="Q554" s="237">
        <v>0.45937</v>
      </c>
      <c r="R554" s="237">
        <f>Q554*H554</f>
        <v>0.91874</v>
      </c>
      <c r="S554" s="237">
        <v>0</v>
      </c>
      <c r="T554" s="238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9" t="s">
        <v>188</v>
      </c>
      <c r="AT554" s="239" t="s">
        <v>183</v>
      </c>
      <c r="AU554" s="239" t="s">
        <v>84</v>
      </c>
      <c r="AY554" s="18" t="s">
        <v>181</v>
      </c>
      <c r="BE554" s="240">
        <f>IF(N554="základní",J554,0)</f>
        <v>0</v>
      </c>
      <c r="BF554" s="240">
        <f>IF(N554="snížená",J554,0)</f>
        <v>0</v>
      </c>
      <c r="BG554" s="240">
        <f>IF(N554="zákl. přenesená",J554,0)</f>
        <v>0</v>
      </c>
      <c r="BH554" s="240">
        <f>IF(N554="sníž. přenesená",J554,0)</f>
        <v>0</v>
      </c>
      <c r="BI554" s="240">
        <f>IF(N554="nulová",J554,0)</f>
        <v>0</v>
      </c>
      <c r="BJ554" s="18" t="s">
        <v>80</v>
      </c>
      <c r="BK554" s="240">
        <f>ROUND(I554*H554,2)</f>
        <v>0</v>
      </c>
      <c r="BL554" s="18" t="s">
        <v>188</v>
      </c>
      <c r="BM554" s="239" t="s">
        <v>686</v>
      </c>
    </row>
    <row r="555" spans="1:51" s="13" customFormat="1" ht="12">
      <c r="A555" s="13"/>
      <c r="B555" s="241"/>
      <c r="C555" s="242"/>
      <c r="D555" s="243" t="s">
        <v>190</v>
      </c>
      <c r="E555" s="244" t="s">
        <v>1</v>
      </c>
      <c r="F555" s="245" t="s">
        <v>191</v>
      </c>
      <c r="G555" s="242"/>
      <c r="H555" s="244" t="s">
        <v>1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1" t="s">
        <v>190</v>
      </c>
      <c r="AU555" s="251" t="s">
        <v>84</v>
      </c>
      <c r="AV555" s="13" t="s">
        <v>80</v>
      </c>
      <c r="AW555" s="13" t="s">
        <v>32</v>
      </c>
      <c r="AX555" s="13" t="s">
        <v>76</v>
      </c>
      <c r="AY555" s="251" t="s">
        <v>181</v>
      </c>
    </row>
    <row r="556" spans="1:51" s="14" customFormat="1" ht="12">
      <c r="A556" s="14"/>
      <c r="B556" s="252"/>
      <c r="C556" s="253"/>
      <c r="D556" s="243" t="s">
        <v>190</v>
      </c>
      <c r="E556" s="254" t="s">
        <v>1</v>
      </c>
      <c r="F556" s="255" t="s">
        <v>84</v>
      </c>
      <c r="G556" s="253"/>
      <c r="H556" s="256">
        <v>2</v>
      </c>
      <c r="I556" s="257"/>
      <c r="J556" s="253"/>
      <c r="K556" s="253"/>
      <c r="L556" s="258"/>
      <c r="M556" s="259"/>
      <c r="N556" s="260"/>
      <c r="O556" s="260"/>
      <c r="P556" s="260"/>
      <c r="Q556" s="260"/>
      <c r="R556" s="260"/>
      <c r="S556" s="260"/>
      <c r="T556" s="26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2" t="s">
        <v>190</v>
      </c>
      <c r="AU556" s="262" t="s">
        <v>84</v>
      </c>
      <c r="AV556" s="14" t="s">
        <v>84</v>
      </c>
      <c r="AW556" s="14" t="s">
        <v>32</v>
      </c>
      <c r="AX556" s="14" t="s">
        <v>80</v>
      </c>
      <c r="AY556" s="262" t="s">
        <v>181</v>
      </c>
    </row>
    <row r="557" spans="1:65" s="2" customFormat="1" ht="33" customHeight="1">
      <c r="A557" s="39"/>
      <c r="B557" s="40"/>
      <c r="C557" s="228" t="s">
        <v>1080</v>
      </c>
      <c r="D557" s="228" t="s">
        <v>183</v>
      </c>
      <c r="E557" s="229" t="s">
        <v>688</v>
      </c>
      <c r="F557" s="230" t="s">
        <v>689</v>
      </c>
      <c r="G557" s="231" t="s">
        <v>459</v>
      </c>
      <c r="H557" s="232">
        <v>5</v>
      </c>
      <c r="I557" s="233"/>
      <c r="J557" s="234">
        <f>ROUND(I557*H557,2)</f>
        <v>0</v>
      </c>
      <c r="K557" s="230" t="s">
        <v>690</v>
      </c>
      <c r="L557" s="45"/>
      <c r="M557" s="235" t="s">
        <v>1</v>
      </c>
      <c r="N557" s="236" t="s">
        <v>41</v>
      </c>
      <c r="O557" s="92"/>
      <c r="P557" s="237">
        <f>O557*H557</f>
        <v>0</v>
      </c>
      <c r="Q557" s="237">
        <v>0.31108</v>
      </c>
      <c r="R557" s="237">
        <f>Q557*H557</f>
        <v>1.5554000000000001</v>
      </c>
      <c r="S557" s="237">
        <v>0</v>
      </c>
      <c r="T557" s="238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9" t="s">
        <v>188</v>
      </c>
      <c r="AT557" s="239" t="s">
        <v>183</v>
      </c>
      <c r="AU557" s="239" t="s">
        <v>84</v>
      </c>
      <c r="AY557" s="18" t="s">
        <v>181</v>
      </c>
      <c r="BE557" s="240">
        <f>IF(N557="základní",J557,0)</f>
        <v>0</v>
      </c>
      <c r="BF557" s="240">
        <f>IF(N557="snížená",J557,0)</f>
        <v>0</v>
      </c>
      <c r="BG557" s="240">
        <f>IF(N557="zákl. přenesená",J557,0)</f>
        <v>0</v>
      </c>
      <c r="BH557" s="240">
        <f>IF(N557="sníž. přenesená",J557,0)</f>
        <v>0</v>
      </c>
      <c r="BI557" s="240">
        <f>IF(N557="nulová",J557,0)</f>
        <v>0</v>
      </c>
      <c r="BJ557" s="18" t="s">
        <v>80</v>
      </c>
      <c r="BK557" s="240">
        <f>ROUND(I557*H557,2)</f>
        <v>0</v>
      </c>
      <c r="BL557" s="18" t="s">
        <v>188</v>
      </c>
      <c r="BM557" s="239" t="s">
        <v>691</v>
      </c>
    </row>
    <row r="558" spans="1:51" s="13" customFormat="1" ht="12">
      <c r="A558" s="13"/>
      <c r="B558" s="241"/>
      <c r="C558" s="242"/>
      <c r="D558" s="243" t="s">
        <v>190</v>
      </c>
      <c r="E558" s="244" t="s">
        <v>1</v>
      </c>
      <c r="F558" s="245" t="s">
        <v>191</v>
      </c>
      <c r="G558" s="242"/>
      <c r="H558" s="244" t="s">
        <v>1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1" t="s">
        <v>190</v>
      </c>
      <c r="AU558" s="251" t="s">
        <v>84</v>
      </c>
      <c r="AV558" s="13" t="s">
        <v>80</v>
      </c>
      <c r="AW558" s="13" t="s">
        <v>32</v>
      </c>
      <c r="AX558" s="13" t="s">
        <v>76</v>
      </c>
      <c r="AY558" s="251" t="s">
        <v>181</v>
      </c>
    </row>
    <row r="559" spans="1:51" s="14" customFormat="1" ht="12">
      <c r="A559" s="14"/>
      <c r="B559" s="252"/>
      <c r="C559" s="253"/>
      <c r="D559" s="243" t="s">
        <v>190</v>
      </c>
      <c r="E559" s="254" t="s">
        <v>1</v>
      </c>
      <c r="F559" s="255" t="s">
        <v>206</v>
      </c>
      <c r="G559" s="253"/>
      <c r="H559" s="256">
        <v>5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2" t="s">
        <v>190</v>
      </c>
      <c r="AU559" s="262" t="s">
        <v>84</v>
      </c>
      <c r="AV559" s="14" t="s">
        <v>84</v>
      </c>
      <c r="AW559" s="14" t="s">
        <v>32</v>
      </c>
      <c r="AX559" s="14" t="s">
        <v>80</v>
      </c>
      <c r="AY559" s="262" t="s">
        <v>181</v>
      </c>
    </row>
    <row r="560" spans="1:65" s="2" customFormat="1" ht="16.5" customHeight="1">
      <c r="A560" s="39"/>
      <c r="B560" s="40"/>
      <c r="C560" s="228" t="s">
        <v>1081</v>
      </c>
      <c r="D560" s="228" t="s">
        <v>183</v>
      </c>
      <c r="E560" s="229" t="s">
        <v>693</v>
      </c>
      <c r="F560" s="230" t="s">
        <v>694</v>
      </c>
      <c r="G560" s="231" t="s">
        <v>459</v>
      </c>
      <c r="H560" s="232">
        <v>6</v>
      </c>
      <c r="I560" s="233"/>
      <c r="J560" s="234">
        <f>ROUND(I560*H560,2)</f>
        <v>0</v>
      </c>
      <c r="K560" s="230" t="s">
        <v>187</v>
      </c>
      <c r="L560" s="45"/>
      <c r="M560" s="235" t="s">
        <v>1</v>
      </c>
      <c r="N560" s="236" t="s">
        <v>41</v>
      </c>
      <c r="O560" s="92"/>
      <c r="P560" s="237">
        <f>O560*H560</f>
        <v>0</v>
      </c>
      <c r="Q560" s="237">
        <v>0.00031</v>
      </c>
      <c r="R560" s="237">
        <f>Q560*H560</f>
        <v>0.00186</v>
      </c>
      <c r="S560" s="237">
        <v>0</v>
      </c>
      <c r="T560" s="238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9" t="s">
        <v>188</v>
      </c>
      <c r="AT560" s="239" t="s">
        <v>183</v>
      </c>
      <c r="AU560" s="239" t="s">
        <v>84</v>
      </c>
      <c r="AY560" s="18" t="s">
        <v>181</v>
      </c>
      <c r="BE560" s="240">
        <f>IF(N560="základní",J560,0)</f>
        <v>0</v>
      </c>
      <c r="BF560" s="240">
        <f>IF(N560="snížená",J560,0)</f>
        <v>0</v>
      </c>
      <c r="BG560" s="240">
        <f>IF(N560="zákl. přenesená",J560,0)</f>
        <v>0</v>
      </c>
      <c r="BH560" s="240">
        <f>IF(N560="sníž. přenesená",J560,0)</f>
        <v>0</v>
      </c>
      <c r="BI560" s="240">
        <f>IF(N560="nulová",J560,0)</f>
        <v>0</v>
      </c>
      <c r="BJ560" s="18" t="s">
        <v>80</v>
      </c>
      <c r="BK560" s="240">
        <f>ROUND(I560*H560,2)</f>
        <v>0</v>
      </c>
      <c r="BL560" s="18" t="s">
        <v>188</v>
      </c>
      <c r="BM560" s="239" t="s">
        <v>695</v>
      </c>
    </row>
    <row r="561" spans="1:51" s="13" customFormat="1" ht="12">
      <c r="A561" s="13"/>
      <c r="B561" s="241"/>
      <c r="C561" s="242"/>
      <c r="D561" s="243" t="s">
        <v>190</v>
      </c>
      <c r="E561" s="244" t="s">
        <v>1</v>
      </c>
      <c r="F561" s="245" t="s">
        <v>982</v>
      </c>
      <c r="G561" s="242"/>
      <c r="H561" s="244" t="s">
        <v>1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1" t="s">
        <v>190</v>
      </c>
      <c r="AU561" s="251" t="s">
        <v>84</v>
      </c>
      <c r="AV561" s="13" t="s">
        <v>80</v>
      </c>
      <c r="AW561" s="13" t="s">
        <v>32</v>
      </c>
      <c r="AX561" s="13" t="s">
        <v>76</v>
      </c>
      <c r="AY561" s="251" t="s">
        <v>181</v>
      </c>
    </row>
    <row r="562" spans="1:51" s="14" customFormat="1" ht="12">
      <c r="A562" s="14"/>
      <c r="B562" s="252"/>
      <c r="C562" s="253"/>
      <c r="D562" s="243" t="s">
        <v>190</v>
      </c>
      <c r="E562" s="254" t="s">
        <v>1</v>
      </c>
      <c r="F562" s="255" t="s">
        <v>14</v>
      </c>
      <c r="G562" s="253"/>
      <c r="H562" s="256">
        <v>6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2" t="s">
        <v>190</v>
      </c>
      <c r="AU562" s="262" t="s">
        <v>84</v>
      </c>
      <c r="AV562" s="14" t="s">
        <v>84</v>
      </c>
      <c r="AW562" s="14" t="s">
        <v>32</v>
      </c>
      <c r="AX562" s="14" t="s">
        <v>80</v>
      </c>
      <c r="AY562" s="262" t="s">
        <v>181</v>
      </c>
    </row>
    <row r="563" spans="1:65" s="2" customFormat="1" ht="21.75" customHeight="1">
      <c r="A563" s="39"/>
      <c r="B563" s="40"/>
      <c r="C563" s="228" t="s">
        <v>1082</v>
      </c>
      <c r="D563" s="228" t="s">
        <v>183</v>
      </c>
      <c r="E563" s="229" t="s">
        <v>697</v>
      </c>
      <c r="F563" s="230" t="s">
        <v>698</v>
      </c>
      <c r="G563" s="231" t="s">
        <v>203</v>
      </c>
      <c r="H563" s="232">
        <v>127.05</v>
      </c>
      <c r="I563" s="233"/>
      <c r="J563" s="234">
        <f>ROUND(I563*H563,2)</f>
        <v>0</v>
      </c>
      <c r="K563" s="230" t="s">
        <v>187</v>
      </c>
      <c r="L563" s="45"/>
      <c r="M563" s="235" t="s">
        <v>1</v>
      </c>
      <c r="N563" s="236" t="s">
        <v>41</v>
      </c>
      <c r="O563" s="92"/>
      <c r="P563" s="237">
        <f>O563*H563</f>
        <v>0</v>
      </c>
      <c r="Q563" s="237">
        <v>0.00013</v>
      </c>
      <c r="R563" s="237">
        <f>Q563*H563</f>
        <v>0.016516499999999996</v>
      </c>
      <c r="S563" s="237">
        <v>0</v>
      </c>
      <c r="T563" s="238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9" t="s">
        <v>188</v>
      </c>
      <c r="AT563" s="239" t="s">
        <v>183</v>
      </c>
      <c r="AU563" s="239" t="s">
        <v>84</v>
      </c>
      <c r="AY563" s="18" t="s">
        <v>181</v>
      </c>
      <c r="BE563" s="240">
        <f>IF(N563="základní",J563,0)</f>
        <v>0</v>
      </c>
      <c r="BF563" s="240">
        <f>IF(N563="snížená",J563,0)</f>
        <v>0</v>
      </c>
      <c r="BG563" s="240">
        <f>IF(N563="zákl. přenesená",J563,0)</f>
        <v>0</v>
      </c>
      <c r="BH563" s="240">
        <f>IF(N563="sníž. přenesená",J563,0)</f>
        <v>0</v>
      </c>
      <c r="BI563" s="240">
        <f>IF(N563="nulová",J563,0)</f>
        <v>0</v>
      </c>
      <c r="BJ563" s="18" t="s">
        <v>80</v>
      </c>
      <c r="BK563" s="240">
        <f>ROUND(I563*H563,2)</f>
        <v>0</v>
      </c>
      <c r="BL563" s="18" t="s">
        <v>188</v>
      </c>
      <c r="BM563" s="239" t="s">
        <v>699</v>
      </c>
    </row>
    <row r="564" spans="1:51" s="13" customFormat="1" ht="12">
      <c r="A564" s="13"/>
      <c r="B564" s="241"/>
      <c r="C564" s="242"/>
      <c r="D564" s="243" t="s">
        <v>190</v>
      </c>
      <c r="E564" s="244" t="s">
        <v>1</v>
      </c>
      <c r="F564" s="245" t="s">
        <v>191</v>
      </c>
      <c r="G564" s="242"/>
      <c r="H564" s="244" t="s">
        <v>1</v>
      </c>
      <c r="I564" s="246"/>
      <c r="J564" s="242"/>
      <c r="K564" s="242"/>
      <c r="L564" s="247"/>
      <c r="M564" s="248"/>
      <c r="N564" s="249"/>
      <c r="O564" s="249"/>
      <c r="P564" s="249"/>
      <c r="Q564" s="249"/>
      <c r="R564" s="249"/>
      <c r="S564" s="249"/>
      <c r="T564" s="25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1" t="s">
        <v>190</v>
      </c>
      <c r="AU564" s="251" t="s">
        <v>84</v>
      </c>
      <c r="AV564" s="13" t="s">
        <v>80</v>
      </c>
      <c r="AW564" s="13" t="s">
        <v>32</v>
      </c>
      <c r="AX564" s="13" t="s">
        <v>76</v>
      </c>
      <c r="AY564" s="251" t="s">
        <v>181</v>
      </c>
    </row>
    <row r="565" spans="1:51" s="14" customFormat="1" ht="12">
      <c r="A565" s="14"/>
      <c r="B565" s="252"/>
      <c r="C565" s="253"/>
      <c r="D565" s="243" t="s">
        <v>190</v>
      </c>
      <c r="E565" s="254" t="s">
        <v>1</v>
      </c>
      <c r="F565" s="255" t="s">
        <v>1083</v>
      </c>
      <c r="G565" s="253"/>
      <c r="H565" s="256">
        <v>127.05</v>
      </c>
      <c r="I565" s="257"/>
      <c r="J565" s="253"/>
      <c r="K565" s="253"/>
      <c r="L565" s="258"/>
      <c r="M565" s="259"/>
      <c r="N565" s="260"/>
      <c r="O565" s="260"/>
      <c r="P565" s="260"/>
      <c r="Q565" s="260"/>
      <c r="R565" s="260"/>
      <c r="S565" s="260"/>
      <c r="T565" s="26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2" t="s">
        <v>190</v>
      </c>
      <c r="AU565" s="262" t="s">
        <v>84</v>
      </c>
      <c r="AV565" s="14" t="s">
        <v>84</v>
      </c>
      <c r="AW565" s="14" t="s">
        <v>32</v>
      </c>
      <c r="AX565" s="14" t="s">
        <v>80</v>
      </c>
      <c r="AY565" s="262" t="s">
        <v>181</v>
      </c>
    </row>
    <row r="566" spans="1:65" s="2" customFormat="1" ht="16.5" customHeight="1">
      <c r="A566" s="39"/>
      <c r="B566" s="40"/>
      <c r="C566" s="228" t="s">
        <v>1084</v>
      </c>
      <c r="D566" s="228" t="s">
        <v>183</v>
      </c>
      <c r="E566" s="229" t="s">
        <v>702</v>
      </c>
      <c r="F566" s="230" t="s">
        <v>703</v>
      </c>
      <c r="G566" s="231" t="s">
        <v>369</v>
      </c>
      <c r="H566" s="232">
        <v>121</v>
      </c>
      <c r="I566" s="233"/>
      <c r="J566" s="234">
        <f>ROUND(I566*H566,2)</f>
        <v>0</v>
      </c>
      <c r="K566" s="230" t="s">
        <v>1</v>
      </c>
      <c r="L566" s="45"/>
      <c r="M566" s="235" t="s">
        <v>1</v>
      </c>
      <c r="N566" s="236" t="s">
        <v>41</v>
      </c>
      <c r="O566" s="92"/>
      <c r="P566" s="237">
        <f>O566*H566</f>
        <v>0</v>
      </c>
      <c r="Q566" s="237">
        <v>2E-05</v>
      </c>
      <c r="R566" s="237">
        <f>Q566*H566</f>
        <v>0.0024200000000000003</v>
      </c>
      <c r="S566" s="237">
        <v>0</v>
      </c>
      <c r="T566" s="238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9" t="s">
        <v>188</v>
      </c>
      <c r="AT566" s="239" t="s">
        <v>183</v>
      </c>
      <c r="AU566" s="239" t="s">
        <v>84</v>
      </c>
      <c r="AY566" s="18" t="s">
        <v>181</v>
      </c>
      <c r="BE566" s="240">
        <f>IF(N566="základní",J566,0)</f>
        <v>0</v>
      </c>
      <c r="BF566" s="240">
        <f>IF(N566="snížená",J566,0)</f>
        <v>0</v>
      </c>
      <c r="BG566" s="240">
        <f>IF(N566="zákl. přenesená",J566,0)</f>
        <v>0</v>
      </c>
      <c r="BH566" s="240">
        <f>IF(N566="sníž. přenesená",J566,0)</f>
        <v>0</v>
      </c>
      <c r="BI566" s="240">
        <f>IF(N566="nulová",J566,0)</f>
        <v>0</v>
      </c>
      <c r="BJ566" s="18" t="s">
        <v>80</v>
      </c>
      <c r="BK566" s="240">
        <f>ROUND(I566*H566,2)</f>
        <v>0</v>
      </c>
      <c r="BL566" s="18" t="s">
        <v>188</v>
      </c>
      <c r="BM566" s="239" t="s">
        <v>704</v>
      </c>
    </row>
    <row r="567" spans="1:51" s="13" customFormat="1" ht="12">
      <c r="A567" s="13"/>
      <c r="B567" s="241"/>
      <c r="C567" s="242"/>
      <c r="D567" s="243" t="s">
        <v>190</v>
      </c>
      <c r="E567" s="244" t="s">
        <v>1</v>
      </c>
      <c r="F567" s="245" t="s">
        <v>427</v>
      </c>
      <c r="G567" s="242"/>
      <c r="H567" s="244" t="s">
        <v>1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1" t="s">
        <v>190</v>
      </c>
      <c r="AU567" s="251" t="s">
        <v>84</v>
      </c>
      <c r="AV567" s="13" t="s">
        <v>80</v>
      </c>
      <c r="AW567" s="13" t="s">
        <v>32</v>
      </c>
      <c r="AX567" s="13" t="s">
        <v>76</v>
      </c>
      <c r="AY567" s="251" t="s">
        <v>181</v>
      </c>
    </row>
    <row r="568" spans="1:51" s="14" customFormat="1" ht="12">
      <c r="A568" s="14"/>
      <c r="B568" s="252"/>
      <c r="C568" s="253"/>
      <c r="D568" s="243" t="s">
        <v>190</v>
      </c>
      <c r="E568" s="254" t="s">
        <v>1</v>
      </c>
      <c r="F568" s="255" t="s">
        <v>1085</v>
      </c>
      <c r="G568" s="253"/>
      <c r="H568" s="256">
        <v>121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2" t="s">
        <v>190</v>
      </c>
      <c r="AU568" s="262" t="s">
        <v>84</v>
      </c>
      <c r="AV568" s="14" t="s">
        <v>84</v>
      </c>
      <c r="AW568" s="14" t="s">
        <v>32</v>
      </c>
      <c r="AX568" s="14" t="s">
        <v>80</v>
      </c>
      <c r="AY568" s="262" t="s">
        <v>181</v>
      </c>
    </row>
    <row r="569" spans="1:65" s="2" customFormat="1" ht="16.5" customHeight="1">
      <c r="A569" s="39"/>
      <c r="B569" s="40"/>
      <c r="C569" s="285" t="s">
        <v>1086</v>
      </c>
      <c r="D569" s="285" t="s">
        <v>369</v>
      </c>
      <c r="E569" s="286" t="s">
        <v>706</v>
      </c>
      <c r="F569" s="287" t="s">
        <v>707</v>
      </c>
      <c r="G569" s="288" t="s">
        <v>369</v>
      </c>
      <c r="H569" s="289">
        <v>136.73</v>
      </c>
      <c r="I569" s="290"/>
      <c r="J569" s="291">
        <f>ROUND(I569*H569,2)</f>
        <v>0</v>
      </c>
      <c r="K569" s="287" t="s">
        <v>1</v>
      </c>
      <c r="L569" s="292"/>
      <c r="M569" s="293" t="s">
        <v>1</v>
      </c>
      <c r="N569" s="294" t="s">
        <v>41</v>
      </c>
      <c r="O569" s="92"/>
      <c r="P569" s="237">
        <f>O569*H569</f>
        <v>0</v>
      </c>
      <c r="Q569" s="237">
        <v>0.00024</v>
      </c>
      <c r="R569" s="237">
        <f>Q569*H569</f>
        <v>0.032815199999999996</v>
      </c>
      <c r="S569" s="237">
        <v>0</v>
      </c>
      <c r="T569" s="238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9" t="s">
        <v>222</v>
      </c>
      <c r="AT569" s="239" t="s">
        <v>369</v>
      </c>
      <c r="AU569" s="239" t="s">
        <v>84</v>
      </c>
      <c r="AY569" s="18" t="s">
        <v>181</v>
      </c>
      <c r="BE569" s="240">
        <f>IF(N569="základní",J569,0)</f>
        <v>0</v>
      </c>
      <c r="BF569" s="240">
        <f>IF(N569="snížená",J569,0)</f>
        <v>0</v>
      </c>
      <c r="BG569" s="240">
        <f>IF(N569="zákl. přenesená",J569,0)</f>
        <v>0</v>
      </c>
      <c r="BH569" s="240">
        <f>IF(N569="sníž. přenesená",J569,0)</f>
        <v>0</v>
      </c>
      <c r="BI569" s="240">
        <f>IF(N569="nulová",J569,0)</f>
        <v>0</v>
      </c>
      <c r="BJ569" s="18" t="s">
        <v>80</v>
      </c>
      <c r="BK569" s="240">
        <f>ROUND(I569*H569,2)</f>
        <v>0</v>
      </c>
      <c r="BL569" s="18" t="s">
        <v>188</v>
      </c>
      <c r="BM569" s="239" t="s">
        <v>708</v>
      </c>
    </row>
    <row r="570" spans="1:51" s="13" customFormat="1" ht="12">
      <c r="A570" s="13"/>
      <c r="B570" s="241"/>
      <c r="C570" s="242"/>
      <c r="D570" s="243" t="s">
        <v>190</v>
      </c>
      <c r="E570" s="244" t="s">
        <v>1</v>
      </c>
      <c r="F570" s="245" t="s">
        <v>427</v>
      </c>
      <c r="G570" s="242"/>
      <c r="H570" s="244" t="s">
        <v>1</v>
      </c>
      <c r="I570" s="246"/>
      <c r="J570" s="242"/>
      <c r="K570" s="242"/>
      <c r="L570" s="247"/>
      <c r="M570" s="248"/>
      <c r="N570" s="249"/>
      <c r="O570" s="249"/>
      <c r="P570" s="249"/>
      <c r="Q570" s="249"/>
      <c r="R570" s="249"/>
      <c r="S570" s="249"/>
      <c r="T570" s="25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1" t="s">
        <v>190</v>
      </c>
      <c r="AU570" s="251" t="s">
        <v>84</v>
      </c>
      <c r="AV570" s="13" t="s">
        <v>80</v>
      </c>
      <c r="AW570" s="13" t="s">
        <v>32</v>
      </c>
      <c r="AX570" s="13" t="s">
        <v>76</v>
      </c>
      <c r="AY570" s="251" t="s">
        <v>181</v>
      </c>
    </row>
    <row r="571" spans="1:51" s="14" customFormat="1" ht="12">
      <c r="A571" s="14"/>
      <c r="B571" s="252"/>
      <c r="C571" s="253"/>
      <c r="D571" s="243" t="s">
        <v>190</v>
      </c>
      <c r="E571" s="254" t="s">
        <v>1</v>
      </c>
      <c r="F571" s="255" t="s">
        <v>1087</v>
      </c>
      <c r="G571" s="253"/>
      <c r="H571" s="256">
        <v>136.73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2" t="s">
        <v>190</v>
      </c>
      <c r="AU571" s="262" t="s">
        <v>84</v>
      </c>
      <c r="AV571" s="14" t="s">
        <v>84</v>
      </c>
      <c r="AW571" s="14" t="s">
        <v>32</v>
      </c>
      <c r="AX571" s="14" t="s">
        <v>80</v>
      </c>
      <c r="AY571" s="262" t="s">
        <v>181</v>
      </c>
    </row>
    <row r="572" spans="1:63" s="12" customFormat="1" ht="22.8" customHeight="1">
      <c r="A572" s="12"/>
      <c r="B572" s="212"/>
      <c r="C572" s="213"/>
      <c r="D572" s="214" t="s">
        <v>75</v>
      </c>
      <c r="E572" s="226" t="s">
        <v>227</v>
      </c>
      <c r="F572" s="226" t="s">
        <v>710</v>
      </c>
      <c r="G572" s="213"/>
      <c r="H572" s="213"/>
      <c r="I572" s="216"/>
      <c r="J572" s="227">
        <f>BK572</f>
        <v>0</v>
      </c>
      <c r="K572" s="213"/>
      <c r="L572" s="218"/>
      <c r="M572" s="219"/>
      <c r="N572" s="220"/>
      <c r="O572" s="220"/>
      <c r="P572" s="221">
        <f>SUM(P573:P590)</f>
        <v>0</v>
      </c>
      <c r="Q572" s="220"/>
      <c r="R572" s="221">
        <f>SUM(R573:R590)</f>
        <v>0.375534</v>
      </c>
      <c r="S572" s="220"/>
      <c r="T572" s="222">
        <f>SUM(T573:T590)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23" t="s">
        <v>80</v>
      </c>
      <c r="AT572" s="224" t="s">
        <v>75</v>
      </c>
      <c r="AU572" s="224" t="s">
        <v>80</v>
      </c>
      <c r="AY572" s="223" t="s">
        <v>181</v>
      </c>
      <c r="BK572" s="225">
        <f>SUM(BK573:BK590)</f>
        <v>0</v>
      </c>
    </row>
    <row r="573" spans="1:65" s="2" customFormat="1" ht="33" customHeight="1">
      <c r="A573" s="39"/>
      <c r="B573" s="40"/>
      <c r="C573" s="228" t="s">
        <v>1088</v>
      </c>
      <c r="D573" s="228" t="s">
        <v>183</v>
      </c>
      <c r="E573" s="229" t="s">
        <v>712</v>
      </c>
      <c r="F573" s="230" t="s">
        <v>713</v>
      </c>
      <c r="G573" s="231" t="s">
        <v>203</v>
      </c>
      <c r="H573" s="232">
        <v>3</v>
      </c>
      <c r="I573" s="233"/>
      <c r="J573" s="234">
        <f>ROUND(I573*H573,2)</f>
        <v>0</v>
      </c>
      <c r="K573" s="230" t="s">
        <v>187</v>
      </c>
      <c r="L573" s="45"/>
      <c r="M573" s="235" t="s">
        <v>1</v>
      </c>
      <c r="N573" s="236" t="s">
        <v>41</v>
      </c>
      <c r="O573" s="92"/>
      <c r="P573" s="237">
        <f>O573*H573</f>
        <v>0</v>
      </c>
      <c r="Q573" s="237">
        <v>0.11519</v>
      </c>
      <c r="R573" s="237">
        <f>Q573*H573</f>
        <v>0.34557</v>
      </c>
      <c r="S573" s="237">
        <v>0</v>
      </c>
      <c r="T573" s="238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9" t="s">
        <v>188</v>
      </c>
      <c r="AT573" s="239" t="s">
        <v>183</v>
      </c>
      <c r="AU573" s="239" t="s">
        <v>84</v>
      </c>
      <c r="AY573" s="18" t="s">
        <v>181</v>
      </c>
      <c r="BE573" s="240">
        <f>IF(N573="základní",J573,0)</f>
        <v>0</v>
      </c>
      <c r="BF573" s="240">
        <f>IF(N573="snížená",J573,0)</f>
        <v>0</v>
      </c>
      <c r="BG573" s="240">
        <f>IF(N573="zákl. přenesená",J573,0)</f>
        <v>0</v>
      </c>
      <c r="BH573" s="240">
        <f>IF(N573="sníž. přenesená",J573,0)</f>
        <v>0</v>
      </c>
      <c r="BI573" s="240">
        <f>IF(N573="nulová",J573,0)</f>
        <v>0</v>
      </c>
      <c r="BJ573" s="18" t="s">
        <v>80</v>
      </c>
      <c r="BK573" s="240">
        <f>ROUND(I573*H573,2)</f>
        <v>0</v>
      </c>
      <c r="BL573" s="18" t="s">
        <v>188</v>
      </c>
      <c r="BM573" s="239" t="s">
        <v>714</v>
      </c>
    </row>
    <row r="574" spans="1:51" s="13" customFormat="1" ht="12">
      <c r="A574" s="13"/>
      <c r="B574" s="241"/>
      <c r="C574" s="242"/>
      <c r="D574" s="243" t="s">
        <v>190</v>
      </c>
      <c r="E574" s="244" t="s">
        <v>1</v>
      </c>
      <c r="F574" s="245" t="s">
        <v>191</v>
      </c>
      <c r="G574" s="242"/>
      <c r="H574" s="244" t="s">
        <v>1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1" t="s">
        <v>190</v>
      </c>
      <c r="AU574" s="251" t="s">
        <v>84</v>
      </c>
      <c r="AV574" s="13" t="s">
        <v>80</v>
      </c>
      <c r="AW574" s="13" t="s">
        <v>32</v>
      </c>
      <c r="AX574" s="13" t="s">
        <v>76</v>
      </c>
      <c r="AY574" s="251" t="s">
        <v>181</v>
      </c>
    </row>
    <row r="575" spans="1:51" s="14" customFormat="1" ht="12">
      <c r="A575" s="14"/>
      <c r="B575" s="252"/>
      <c r="C575" s="253"/>
      <c r="D575" s="243" t="s">
        <v>190</v>
      </c>
      <c r="E575" s="254" t="s">
        <v>1</v>
      </c>
      <c r="F575" s="255" t="s">
        <v>205</v>
      </c>
      <c r="G575" s="253"/>
      <c r="H575" s="256">
        <v>3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2" t="s">
        <v>190</v>
      </c>
      <c r="AU575" s="262" t="s">
        <v>84</v>
      </c>
      <c r="AV575" s="14" t="s">
        <v>84</v>
      </c>
      <c r="AW575" s="14" t="s">
        <v>32</v>
      </c>
      <c r="AX575" s="14" t="s">
        <v>80</v>
      </c>
      <c r="AY575" s="262" t="s">
        <v>181</v>
      </c>
    </row>
    <row r="576" spans="1:65" s="2" customFormat="1" ht="24.15" customHeight="1">
      <c r="A576" s="39"/>
      <c r="B576" s="40"/>
      <c r="C576" s="228" t="s">
        <v>1089</v>
      </c>
      <c r="D576" s="228" t="s">
        <v>183</v>
      </c>
      <c r="E576" s="229" t="s">
        <v>716</v>
      </c>
      <c r="F576" s="230" t="s">
        <v>717</v>
      </c>
      <c r="G576" s="231" t="s">
        <v>203</v>
      </c>
      <c r="H576" s="232">
        <v>272.4</v>
      </c>
      <c r="I576" s="233"/>
      <c r="J576" s="234">
        <f>ROUND(I576*H576,2)</f>
        <v>0</v>
      </c>
      <c r="K576" s="230" t="s">
        <v>187</v>
      </c>
      <c r="L576" s="45"/>
      <c r="M576" s="235" t="s">
        <v>1</v>
      </c>
      <c r="N576" s="236" t="s">
        <v>41</v>
      </c>
      <c r="O576" s="92"/>
      <c r="P576" s="237">
        <f>O576*H576</f>
        <v>0</v>
      </c>
      <c r="Q576" s="237">
        <v>0</v>
      </c>
      <c r="R576" s="237">
        <f>Q576*H576</f>
        <v>0</v>
      </c>
      <c r="S576" s="237">
        <v>0</v>
      </c>
      <c r="T576" s="238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9" t="s">
        <v>188</v>
      </c>
      <c r="AT576" s="239" t="s">
        <v>183</v>
      </c>
      <c r="AU576" s="239" t="s">
        <v>84</v>
      </c>
      <c r="AY576" s="18" t="s">
        <v>181</v>
      </c>
      <c r="BE576" s="240">
        <f>IF(N576="základní",J576,0)</f>
        <v>0</v>
      </c>
      <c r="BF576" s="240">
        <f>IF(N576="snížená",J576,0)</f>
        <v>0</v>
      </c>
      <c r="BG576" s="240">
        <f>IF(N576="zákl. přenesená",J576,0)</f>
        <v>0</v>
      </c>
      <c r="BH576" s="240">
        <f>IF(N576="sníž. přenesená",J576,0)</f>
        <v>0</v>
      </c>
      <c r="BI576" s="240">
        <f>IF(N576="nulová",J576,0)</f>
        <v>0</v>
      </c>
      <c r="BJ576" s="18" t="s">
        <v>80</v>
      </c>
      <c r="BK576" s="240">
        <f>ROUND(I576*H576,2)</f>
        <v>0</v>
      </c>
      <c r="BL576" s="18" t="s">
        <v>188</v>
      </c>
      <c r="BM576" s="239" t="s">
        <v>718</v>
      </c>
    </row>
    <row r="577" spans="1:51" s="13" customFormat="1" ht="12">
      <c r="A577" s="13"/>
      <c r="B577" s="241"/>
      <c r="C577" s="242"/>
      <c r="D577" s="243" t="s">
        <v>190</v>
      </c>
      <c r="E577" s="244" t="s">
        <v>1</v>
      </c>
      <c r="F577" s="245" t="s">
        <v>427</v>
      </c>
      <c r="G577" s="242"/>
      <c r="H577" s="244" t="s">
        <v>1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1" t="s">
        <v>190</v>
      </c>
      <c r="AU577" s="251" t="s">
        <v>84</v>
      </c>
      <c r="AV577" s="13" t="s">
        <v>80</v>
      </c>
      <c r="AW577" s="13" t="s">
        <v>32</v>
      </c>
      <c r="AX577" s="13" t="s">
        <v>76</v>
      </c>
      <c r="AY577" s="251" t="s">
        <v>181</v>
      </c>
    </row>
    <row r="578" spans="1:51" s="14" customFormat="1" ht="12">
      <c r="A578" s="14"/>
      <c r="B578" s="252"/>
      <c r="C578" s="253"/>
      <c r="D578" s="243" t="s">
        <v>190</v>
      </c>
      <c r="E578" s="254" t="s">
        <v>1</v>
      </c>
      <c r="F578" s="255" t="s">
        <v>1090</v>
      </c>
      <c r="G578" s="253"/>
      <c r="H578" s="256">
        <v>269.2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2" t="s">
        <v>190</v>
      </c>
      <c r="AU578" s="262" t="s">
        <v>84</v>
      </c>
      <c r="AV578" s="14" t="s">
        <v>84</v>
      </c>
      <c r="AW578" s="14" t="s">
        <v>32</v>
      </c>
      <c r="AX578" s="14" t="s">
        <v>76</v>
      </c>
      <c r="AY578" s="262" t="s">
        <v>181</v>
      </c>
    </row>
    <row r="579" spans="1:51" s="14" customFormat="1" ht="12">
      <c r="A579" s="14"/>
      <c r="B579" s="252"/>
      <c r="C579" s="253"/>
      <c r="D579" s="243" t="s">
        <v>190</v>
      </c>
      <c r="E579" s="254" t="s">
        <v>1</v>
      </c>
      <c r="F579" s="255" t="s">
        <v>1091</v>
      </c>
      <c r="G579" s="253"/>
      <c r="H579" s="256">
        <v>3.2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2" t="s">
        <v>190</v>
      </c>
      <c r="AU579" s="262" t="s">
        <v>84</v>
      </c>
      <c r="AV579" s="14" t="s">
        <v>84</v>
      </c>
      <c r="AW579" s="14" t="s">
        <v>32</v>
      </c>
      <c r="AX579" s="14" t="s">
        <v>76</v>
      </c>
      <c r="AY579" s="262" t="s">
        <v>181</v>
      </c>
    </row>
    <row r="580" spans="1:51" s="15" customFormat="1" ht="12">
      <c r="A580" s="15"/>
      <c r="B580" s="263"/>
      <c r="C580" s="264"/>
      <c r="D580" s="243" t="s">
        <v>190</v>
      </c>
      <c r="E580" s="265" t="s">
        <v>129</v>
      </c>
      <c r="F580" s="266" t="s">
        <v>142</v>
      </c>
      <c r="G580" s="264"/>
      <c r="H580" s="267">
        <v>272.4</v>
      </c>
      <c r="I580" s="268"/>
      <c r="J580" s="264"/>
      <c r="K580" s="264"/>
      <c r="L580" s="269"/>
      <c r="M580" s="270"/>
      <c r="N580" s="271"/>
      <c r="O580" s="271"/>
      <c r="P580" s="271"/>
      <c r="Q580" s="271"/>
      <c r="R580" s="271"/>
      <c r="S580" s="271"/>
      <c r="T580" s="272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3" t="s">
        <v>190</v>
      </c>
      <c r="AU580" s="273" t="s">
        <v>84</v>
      </c>
      <c r="AV580" s="15" t="s">
        <v>188</v>
      </c>
      <c r="AW580" s="15" t="s">
        <v>32</v>
      </c>
      <c r="AX580" s="15" t="s">
        <v>80</v>
      </c>
      <c r="AY580" s="273" t="s">
        <v>181</v>
      </c>
    </row>
    <row r="581" spans="1:65" s="2" customFormat="1" ht="24.15" customHeight="1">
      <c r="A581" s="39"/>
      <c r="B581" s="40"/>
      <c r="C581" s="228" t="s">
        <v>1092</v>
      </c>
      <c r="D581" s="228" t="s">
        <v>183</v>
      </c>
      <c r="E581" s="229" t="s">
        <v>721</v>
      </c>
      <c r="F581" s="230" t="s">
        <v>722</v>
      </c>
      <c r="G581" s="231" t="s">
        <v>203</v>
      </c>
      <c r="H581" s="232">
        <v>272.4</v>
      </c>
      <c r="I581" s="233"/>
      <c r="J581" s="234">
        <f>ROUND(I581*H581,2)</f>
        <v>0</v>
      </c>
      <c r="K581" s="230" t="s">
        <v>187</v>
      </c>
      <c r="L581" s="45"/>
      <c r="M581" s="235" t="s">
        <v>1</v>
      </c>
      <c r="N581" s="236" t="s">
        <v>41</v>
      </c>
      <c r="O581" s="92"/>
      <c r="P581" s="237">
        <f>O581*H581</f>
        <v>0</v>
      </c>
      <c r="Q581" s="237">
        <v>0.00011</v>
      </c>
      <c r="R581" s="237">
        <f>Q581*H581</f>
        <v>0.029963999999999998</v>
      </c>
      <c r="S581" s="237">
        <v>0</v>
      </c>
      <c r="T581" s="238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9" t="s">
        <v>188</v>
      </c>
      <c r="AT581" s="239" t="s">
        <v>183</v>
      </c>
      <c r="AU581" s="239" t="s">
        <v>84</v>
      </c>
      <c r="AY581" s="18" t="s">
        <v>181</v>
      </c>
      <c r="BE581" s="240">
        <f>IF(N581="základní",J581,0)</f>
        <v>0</v>
      </c>
      <c r="BF581" s="240">
        <f>IF(N581="snížená",J581,0)</f>
        <v>0</v>
      </c>
      <c r="BG581" s="240">
        <f>IF(N581="zákl. přenesená",J581,0)</f>
        <v>0</v>
      </c>
      <c r="BH581" s="240">
        <f>IF(N581="sníž. přenesená",J581,0)</f>
        <v>0</v>
      </c>
      <c r="BI581" s="240">
        <f>IF(N581="nulová",J581,0)</f>
        <v>0</v>
      </c>
      <c r="BJ581" s="18" t="s">
        <v>80</v>
      </c>
      <c r="BK581" s="240">
        <f>ROUND(I581*H581,2)</f>
        <v>0</v>
      </c>
      <c r="BL581" s="18" t="s">
        <v>188</v>
      </c>
      <c r="BM581" s="239" t="s">
        <v>723</v>
      </c>
    </row>
    <row r="582" spans="1:51" s="14" customFormat="1" ht="12">
      <c r="A582" s="14"/>
      <c r="B582" s="252"/>
      <c r="C582" s="253"/>
      <c r="D582" s="243" t="s">
        <v>190</v>
      </c>
      <c r="E582" s="254" t="s">
        <v>1</v>
      </c>
      <c r="F582" s="255" t="s">
        <v>129</v>
      </c>
      <c r="G582" s="253"/>
      <c r="H582" s="256">
        <v>272.4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2" t="s">
        <v>190</v>
      </c>
      <c r="AU582" s="262" t="s">
        <v>84</v>
      </c>
      <c r="AV582" s="14" t="s">
        <v>84</v>
      </c>
      <c r="AW582" s="14" t="s">
        <v>32</v>
      </c>
      <c r="AX582" s="14" t="s">
        <v>80</v>
      </c>
      <c r="AY582" s="262" t="s">
        <v>181</v>
      </c>
    </row>
    <row r="583" spans="1:65" s="2" customFormat="1" ht="16.5" customHeight="1">
      <c r="A583" s="39"/>
      <c r="B583" s="40"/>
      <c r="C583" s="228" t="s">
        <v>1093</v>
      </c>
      <c r="D583" s="228" t="s">
        <v>183</v>
      </c>
      <c r="E583" s="229" t="s">
        <v>725</v>
      </c>
      <c r="F583" s="230" t="s">
        <v>726</v>
      </c>
      <c r="G583" s="231" t="s">
        <v>203</v>
      </c>
      <c r="H583" s="232">
        <v>264.24</v>
      </c>
      <c r="I583" s="233"/>
      <c r="J583" s="234">
        <f>ROUND(I583*H583,2)</f>
        <v>0</v>
      </c>
      <c r="K583" s="230" t="s">
        <v>187</v>
      </c>
      <c r="L583" s="45"/>
      <c r="M583" s="235" t="s">
        <v>1</v>
      </c>
      <c r="N583" s="236" t="s">
        <v>41</v>
      </c>
      <c r="O583" s="92"/>
      <c r="P583" s="237">
        <f>O583*H583</f>
        <v>0</v>
      </c>
      <c r="Q583" s="237">
        <v>0</v>
      </c>
      <c r="R583" s="237">
        <f>Q583*H583</f>
        <v>0</v>
      </c>
      <c r="S583" s="237">
        <v>0</v>
      </c>
      <c r="T583" s="238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9" t="s">
        <v>188</v>
      </c>
      <c r="AT583" s="239" t="s">
        <v>183</v>
      </c>
      <c r="AU583" s="239" t="s">
        <v>84</v>
      </c>
      <c r="AY583" s="18" t="s">
        <v>181</v>
      </c>
      <c r="BE583" s="240">
        <f>IF(N583="základní",J583,0)</f>
        <v>0</v>
      </c>
      <c r="BF583" s="240">
        <f>IF(N583="snížená",J583,0)</f>
        <v>0</v>
      </c>
      <c r="BG583" s="240">
        <f>IF(N583="zákl. přenesená",J583,0)</f>
        <v>0</v>
      </c>
      <c r="BH583" s="240">
        <f>IF(N583="sníž. přenesená",J583,0)</f>
        <v>0</v>
      </c>
      <c r="BI583" s="240">
        <f>IF(N583="nulová",J583,0)</f>
        <v>0</v>
      </c>
      <c r="BJ583" s="18" t="s">
        <v>80</v>
      </c>
      <c r="BK583" s="240">
        <f>ROUND(I583*H583,2)</f>
        <v>0</v>
      </c>
      <c r="BL583" s="18" t="s">
        <v>188</v>
      </c>
      <c r="BM583" s="239" t="s">
        <v>727</v>
      </c>
    </row>
    <row r="584" spans="1:51" s="13" customFormat="1" ht="12">
      <c r="A584" s="13"/>
      <c r="B584" s="241"/>
      <c r="C584" s="242"/>
      <c r="D584" s="243" t="s">
        <v>190</v>
      </c>
      <c r="E584" s="244" t="s">
        <v>1</v>
      </c>
      <c r="F584" s="245" t="s">
        <v>199</v>
      </c>
      <c r="G584" s="242"/>
      <c r="H584" s="244" t="s">
        <v>1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1" t="s">
        <v>190</v>
      </c>
      <c r="AU584" s="251" t="s">
        <v>84</v>
      </c>
      <c r="AV584" s="13" t="s">
        <v>80</v>
      </c>
      <c r="AW584" s="13" t="s">
        <v>32</v>
      </c>
      <c r="AX584" s="13" t="s">
        <v>76</v>
      </c>
      <c r="AY584" s="251" t="s">
        <v>181</v>
      </c>
    </row>
    <row r="585" spans="1:51" s="14" customFormat="1" ht="12">
      <c r="A585" s="14"/>
      <c r="B585" s="252"/>
      <c r="C585" s="253"/>
      <c r="D585" s="243" t="s">
        <v>190</v>
      </c>
      <c r="E585" s="254" t="s">
        <v>1</v>
      </c>
      <c r="F585" s="255" t="s">
        <v>1094</v>
      </c>
      <c r="G585" s="253"/>
      <c r="H585" s="256">
        <v>261.04</v>
      </c>
      <c r="I585" s="257"/>
      <c r="J585" s="253"/>
      <c r="K585" s="253"/>
      <c r="L585" s="258"/>
      <c r="M585" s="259"/>
      <c r="N585" s="260"/>
      <c r="O585" s="260"/>
      <c r="P585" s="260"/>
      <c r="Q585" s="260"/>
      <c r="R585" s="260"/>
      <c r="S585" s="260"/>
      <c r="T585" s="26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2" t="s">
        <v>190</v>
      </c>
      <c r="AU585" s="262" t="s">
        <v>84</v>
      </c>
      <c r="AV585" s="14" t="s">
        <v>84</v>
      </c>
      <c r="AW585" s="14" t="s">
        <v>32</v>
      </c>
      <c r="AX585" s="14" t="s">
        <v>76</v>
      </c>
      <c r="AY585" s="262" t="s">
        <v>181</v>
      </c>
    </row>
    <row r="586" spans="1:51" s="14" customFormat="1" ht="12">
      <c r="A586" s="14"/>
      <c r="B586" s="252"/>
      <c r="C586" s="253"/>
      <c r="D586" s="243" t="s">
        <v>190</v>
      </c>
      <c r="E586" s="254" t="s">
        <v>1</v>
      </c>
      <c r="F586" s="255" t="s">
        <v>1095</v>
      </c>
      <c r="G586" s="253"/>
      <c r="H586" s="256">
        <v>3.2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2" t="s">
        <v>190</v>
      </c>
      <c r="AU586" s="262" t="s">
        <v>84</v>
      </c>
      <c r="AV586" s="14" t="s">
        <v>84</v>
      </c>
      <c r="AW586" s="14" t="s">
        <v>32</v>
      </c>
      <c r="AX586" s="14" t="s">
        <v>76</v>
      </c>
      <c r="AY586" s="262" t="s">
        <v>181</v>
      </c>
    </row>
    <row r="587" spans="1:51" s="15" customFormat="1" ht="12">
      <c r="A587" s="15"/>
      <c r="B587" s="263"/>
      <c r="C587" s="264"/>
      <c r="D587" s="243" t="s">
        <v>190</v>
      </c>
      <c r="E587" s="265" t="s">
        <v>1</v>
      </c>
      <c r="F587" s="266" t="s">
        <v>142</v>
      </c>
      <c r="G587" s="264"/>
      <c r="H587" s="267">
        <v>264.24</v>
      </c>
      <c r="I587" s="268"/>
      <c r="J587" s="264"/>
      <c r="K587" s="264"/>
      <c r="L587" s="269"/>
      <c r="M587" s="270"/>
      <c r="N587" s="271"/>
      <c r="O587" s="271"/>
      <c r="P587" s="271"/>
      <c r="Q587" s="271"/>
      <c r="R587" s="271"/>
      <c r="S587" s="271"/>
      <c r="T587" s="272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3" t="s">
        <v>190</v>
      </c>
      <c r="AU587" s="273" t="s">
        <v>84</v>
      </c>
      <c r="AV587" s="15" t="s">
        <v>188</v>
      </c>
      <c r="AW587" s="15" t="s">
        <v>32</v>
      </c>
      <c r="AX587" s="15" t="s">
        <v>80</v>
      </c>
      <c r="AY587" s="273" t="s">
        <v>181</v>
      </c>
    </row>
    <row r="588" spans="1:65" s="2" customFormat="1" ht="21.75" customHeight="1">
      <c r="A588" s="39"/>
      <c r="B588" s="40"/>
      <c r="C588" s="228" t="s">
        <v>1096</v>
      </c>
      <c r="D588" s="228" t="s">
        <v>183</v>
      </c>
      <c r="E588" s="229" t="s">
        <v>730</v>
      </c>
      <c r="F588" s="230" t="s">
        <v>731</v>
      </c>
      <c r="G588" s="231" t="s">
        <v>203</v>
      </c>
      <c r="H588" s="232">
        <v>3</v>
      </c>
      <c r="I588" s="233"/>
      <c r="J588" s="234">
        <f>ROUND(I588*H588,2)</f>
        <v>0</v>
      </c>
      <c r="K588" s="230" t="s">
        <v>187</v>
      </c>
      <c r="L588" s="45"/>
      <c r="M588" s="235" t="s">
        <v>1</v>
      </c>
      <c r="N588" s="236" t="s">
        <v>41</v>
      </c>
      <c r="O588" s="92"/>
      <c r="P588" s="237">
        <f>O588*H588</f>
        <v>0</v>
      </c>
      <c r="Q588" s="237">
        <v>0</v>
      </c>
      <c r="R588" s="237">
        <f>Q588*H588</f>
        <v>0</v>
      </c>
      <c r="S588" s="237">
        <v>0</v>
      </c>
      <c r="T588" s="238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9" t="s">
        <v>188</v>
      </c>
      <c r="AT588" s="239" t="s">
        <v>183</v>
      </c>
      <c r="AU588" s="239" t="s">
        <v>84</v>
      </c>
      <c r="AY588" s="18" t="s">
        <v>181</v>
      </c>
      <c r="BE588" s="240">
        <f>IF(N588="základní",J588,0)</f>
        <v>0</v>
      </c>
      <c r="BF588" s="240">
        <f>IF(N588="snížená",J588,0)</f>
        <v>0</v>
      </c>
      <c r="BG588" s="240">
        <f>IF(N588="zákl. přenesená",J588,0)</f>
        <v>0</v>
      </c>
      <c r="BH588" s="240">
        <f>IF(N588="sníž. přenesená",J588,0)</f>
        <v>0</v>
      </c>
      <c r="BI588" s="240">
        <f>IF(N588="nulová",J588,0)</f>
        <v>0</v>
      </c>
      <c r="BJ588" s="18" t="s">
        <v>80</v>
      </c>
      <c r="BK588" s="240">
        <f>ROUND(I588*H588,2)</f>
        <v>0</v>
      </c>
      <c r="BL588" s="18" t="s">
        <v>188</v>
      </c>
      <c r="BM588" s="239" t="s">
        <v>732</v>
      </c>
    </row>
    <row r="589" spans="1:51" s="13" customFormat="1" ht="12">
      <c r="A589" s="13"/>
      <c r="B589" s="241"/>
      <c r="C589" s="242"/>
      <c r="D589" s="243" t="s">
        <v>190</v>
      </c>
      <c r="E589" s="244" t="s">
        <v>1</v>
      </c>
      <c r="F589" s="245" t="s">
        <v>191</v>
      </c>
      <c r="G589" s="242"/>
      <c r="H589" s="244" t="s">
        <v>1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1" t="s">
        <v>190</v>
      </c>
      <c r="AU589" s="251" t="s">
        <v>84</v>
      </c>
      <c r="AV589" s="13" t="s">
        <v>80</v>
      </c>
      <c r="AW589" s="13" t="s">
        <v>32</v>
      </c>
      <c r="AX589" s="13" t="s">
        <v>76</v>
      </c>
      <c r="AY589" s="251" t="s">
        <v>181</v>
      </c>
    </row>
    <row r="590" spans="1:51" s="14" customFormat="1" ht="12">
      <c r="A590" s="14"/>
      <c r="B590" s="252"/>
      <c r="C590" s="253"/>
      <c r="D590" s="243" t="s">
        <v>190</v>
      </c>
      <c r="E590" s="254" t="s">
        <v>1</v>
      </c>
      <c r="F590" s="255" t="s">
        <v>205</v>
      </c>
      <c r="G590" s="253"/>
      <c r="H590" s="256">
        <v>3</v>
      </c>
      <c r="I590" s="257"/>
      <c r="J590" s="253"/>
      <c r="K590" s="253"/>
      <c r="L590" s="258"/>
      <c r="M590" s="259"/>
      <c r="N590" s="260"/>
      <c r="O590" s="260"/>
      <c r="P590" s="260"/>
      <c r="Q590" s="260"/>
      <c r="R590" s="260"/>
      <c r="S590" s="260"/>
      <c r="T590" s="26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2" t="s">
        <v>190</v>
      </c>
      <c r="AU590" s="262" t="s">
        <v>84</v>
      </c>
      <c r="AV590" s="14" t="s">
        <v>84</v>
      </c>
      <c r="AW590" s="14" t="s">
        <v>32</v>
      </c>
      <c r="AX590" s="14" t="s">
        <v>80</v>
      </c>
      <c r="AY590" s="262" t="s">
        <v>181</v>
      </c>
    </row>
    <row r="591" spans="1:63" s="12" customFormat="1" ht="22.8" customHeight="1">
      <c r="A591" s="12"/>
      <c r="B591" s="212"/>
      <c r="C591" s="213"/>
      <c r="D591" s="214" t="s">
        <v>75</v>
      </c>
      <c r="E591" s="226" t="s">
        <v>678</v>
      </c>
      <c r="F591" s="226" t="s">
        <v>733</v>
      </c>
      <c r="G591" s="213"/>
      <c r="H591" s="213"/>
      <c r="I591" s="216"/>
      <c r="J591" s="227">
        <f>BK591</f>
        <v>0</v>
      </c>
      <c r="K591" s="213"/>
      <c r="L591" s="218"/>
      <c r="M591" s="219"/>
      <c r="N591" s="220"/>
      <c r="O591" s="220"/>
      <c r="P591" s="221">
        <f>SUM(P592:P593)</f>
        <v>0</v>
      </c>
      <c r="Q591" s="220"/>
      <c r="R591" s="221">
        <f>SUM(R592:R593)</f>
        <v>0</v>
      </c>
      <c r="S591" s="220"/>
      <c r="T591" s="222">
        <f>SUM(T592:T593)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23" t="s">
        <v>80</v>
      </c>
      <c r="AT591" s="224" t="s">
        <v>75</v>
      </c>
      <c r="AU591" s="224" t="s">
        <v>80</v>
      </c>
      <c r="AY591" s="223" t="s">
        <v>181</v>
      </c>
      <c r="BK591" s="225">
        <f>SUM(BK592:BK593)</f>
        <v>0</v>
      </c>
    </row>
    <row r="592" spans="1:65" s="2" customFormat="1" ht="24.15" customHeight="1">
      <c r="A592" s="39"/>
      <c r="B592" s="40"/>
      <c r="C592" s="228" t="s">
        <v>1097</v>
      </c>
      <c r="D592" s="228" t="s">
        <v>183</v>
      </c>
      <c r="E592" s="229" t="s">
        <v>735</v>
      </c>
      <c r="F592" s="230" t="s">
        <v>736</v>
      </c>
      <c r="G592" s="231" t="s">
        <v>352</v>
      </c>
      <c r="H592" s="232">
        <v>16.465</v>
      </c>
      <c r="I592" s="233"/>
      <c r="J592" s="234">
        <f>ROUND(I592*H592,2)</f>
        <v>0</v>
      </c>
      <c r="K592" s="230" t="s">
        <v>187</v>
      </c>
      <c r="L592" s="45"/>
      <c r="M592" s="235" t="s">
        <v>1</v>
      </c>
      <c r="N592" s="236" t="s">
        <v>41</v>
      </c>
      <c r="O592" s="92"/>
      <c r="P592" s="237">
        <f>O592*H592</f>
        <v>0</v>
      </c>
      <c r="Q592" s="237">
        <v>0</v>
      </c>
      <c r="R592" s="237">
        <f>Q592*H592</f>
        <v>0</v>
      </c>
      <c r="S592" s="237">
        <v>0</v>
      </c>
      <c r="T592" s="238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9" t="s">
        <v>188</v>
      </c>
      <c r="AT592" s="239" t="s">
        <v>183</v>
      </c>
      <c r="AU592" s="239" t="s">
        <v>84</v>
      </c>
      <c r="AY592" s="18" t="s">
        <v>181</v>
      </c>
      <c r="BE592" s="240">
        <f>IF(N592="základní",J592,0)</f>
        <v>0</v>
      </c>
      <c r="BF592" s="240">
        <f>IF(N592="snížená",J592,0)</f>
        <v>0</v>
      </c>
      <c r="BG592" s="240">
        <f>IF(N592="zákl. přenesená",J592,0)</f>
        <v>0</v>
      </c>
      <c r="BH592" s="240">
        <f>IF(N592="sníž. přenesená",J592,0)</f>
        <v>0</v>
      </c>
      <c r="BI592" s="240">
        <f>IF(N592="nulová",J592,0)</f>
        <v>0</v>
      </c>
      <c r="BJ592" s="18" t="s">
        <v>80</v>
      </c>
      <c r="BK592" s="240">
        <f>ROUND(I592*H592,2)</f>
        <v>0</v>
      </c>
      <c r="BL592" s="18" t="s">
        <v>188</v>
      </c>
      <c r="BM592" s="239" t="s">
        <v>737</v>
      </c>
    </row>
    <row r="593" spans="1:51" s="14" customFormat="1" ht="12">
      <c r="A593" s="14"/>
      <c r="B593" s="252"/>
      <c r="C593" s="253"/>
      <c r="D593" s="243" t="s">
        <v>190</v>
      </c>
      <c r="E593" s="254" t="s">
        <v>1</v>
      </c>
      <c r="F593" s="255" t="s">
        <v>1098</v>
      </c>
      <c r="G593" s="253"/>
      <c r="H593" s="256">
        <v>16.465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2" t="s">
        <v>190</v>
      </c>
      <c r="AU593" s="262" t="s">
        <v>84</v>
      </c>
      <c r="AV593" s="14" t="s">
        <v>84</v>
      </c>
      <c r="AW593" s="14" t="s">
        <v>32</v>
      </c>
      <c r="AX593" s="14" t="s">
        <v>80</v>
      </c>
      <c r="AY593" s="262" t="s">
        <v>181</v>
      </c>
    </row>
    <row r="594" spans="1:63" s="12" customFormat="1" ht="22.8" customHeight="1">
      <c r="A594" s="12"/>
      <c r="B594" s="212"/>
      <c r="C594" s="213"/>
      <c r="D594" s="214" t="s">
        <v>75</v>
      </c>
      <c r="E594" s="226" t="s">
        <v>739</v>
      </c>
      <c r="F594" s="226" t="s">
        <v>740</v>
      </c>
      <c r="G594" s="213"/>
      <c r="H594" s="213"/>
      <c r="I594" s="216"/>
      <c r="J594" s="227">
        <f>BK594</f>
        <v>0</v>
      </c>
      <c r="K594" s="213"/>
      <c r="L594" s="218"/>
      <c r="M594" s="219"/>
      <c r="N594" s="220"/>
      <c r="O594" s="220"/>
      <c r="P594" s="221">
        <f>SUM(P595:P607)</f>
        <v>0</v>
      </c>
      <c r="Q594" s="220"/>
      <c r="R594" s="221">
        <f>SUM(R595:R607)</f>
        <v>0</v>
      </c>
      <c r="S594" s="220"/>
      <c r="T594" s="222">
        <f>SUM(T595:T607)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23" t="s">
        <v>80</v>
      </c>
      <c r="AT594" s="224" t="s">
        <v>75</v>
      </c>
      <c r="AU594" s="224" t="s">
        <v>80</v>
      </c>
      <c r="AY594" s="223" t="s">
        <v>181</v>
      </c>
      <c r="BK594" s="225">
        <f>SUM(BK595:BK607)</f>
        <v>0</v>
      </c>
    </row>
    <row r="595" spans="1:65" s="2" customFormat="1" ht="21.75" customHeight="1">
      <c r="A595" s="39"/>
      <c r="B595" s="40"/>
      <c r="C595" s="228" t="s">
        <v>1099</v>
      </c>
      <c r="D595" s="228" t="s">
        <v>183</v>
      </c>
      <c r="E595" s="229" t="s">
        <v>742</v>
      </c>
      <c r="F595" s="230" t="s">
        <v>743</v>
      </c>
      <c r="G595" s="231" t="s">
        <v>352</v>
      </c>
      <c r="H595" s="232">
        <v>89.111</v>
      </c>
      <c r="I595" s="233"/>
      <c r="J595" s="234">
        <f>ROUND(I595*H595,2)</f>
        <v>0</v>
      </c>
      <c r="K595" s="230" t="s">
        <v>187</v>
      </c>
      <c r="L595" s="45"/>
      <c r="M595" s="235" t="s">
        <v>1</v>
      </c>
      <c r="N595" s="236" t="s">
        <v>41</v>
      </c>
      <c r="O595" s="92"/>
      <c r="P595" s="237">
        <f>O595*H595</f>
        <v>0</v>
      </c>
      <c r="Q595" s="237">
        <v>0</v>
      </c>
      <c r="R595" s="237">
        <f>Q595*H595</f>
        <v>0</v>
      </c>
      <c r="S595" s="237">
        <v>0</v>
      </c>
      <c r="T595" s="238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9" t="s">
        <v>188</v>
      </c>
      <c r="AT595" s="239" t="s">
        <v>183</v>
      </c>
      <c r="AU595" s="239" t="s">
        <v>84</v>
      </c>
      <c r="AY595" s="18" t="s">
        <v>181</v>
      </c>
      <c r="BE595" s="240">
        <f>IF(N595="základní",J595,0)</f>
        <v>0</v>
      </c>
      <c r="BF595" s="240">
        <f>IF(N595="snížená",J595,0)</f>
        <v>0</v>
      </c>
      <c r="BG595" s="240">
        <f>IF(N595="zákl. přenesená",J595,0)</f>
        <v>0</v>
      </c>
      <c r="BH595" s="240">
        <f>IF(N595="sníž. přenesená",J595,0)</f>
        <v>0</v>
      </c>
      <c r="BI595" s="240">
        <f>IF(N595="nulová",J595,0)</f>
        <v>0</v>
      </c>
      <c r="BJ595" s="18" t="s">
        <v>80</v>
      </c>
      <c r="BK595" s="240">
        <f>ROUND(I595*H595,2)</f>
        <v>0</v>
      </c>
      <c r="BL595" s="18" t="s">
        <v>188</v>
      </c>
      <c r="BM595" s="239" t="s">
        <v>744</v>
      </c>
    </row>
    <row r="596" spans="1:51" s="14" customFormat="1" ht="12">
      <c r="A596" s="14"/>
      <c r="B596" s="252"/>
      <c r="C596" s="253"/>
      <c r="D596" s="243" t="s">
        <v>190</v>
      </c>
      <c r="E596" s="254" t="s">
        <v>112</v>
      </c>
      <c r="F596" s="255" t="s">
        <v>1100</v>
      </c>
      <c r="G596" s="253"/>
      <c r="H596" s="256">
        <v>89.111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2" t="s">
        <v>190</v>
      </c>
      <c r="AU596" s="262" t="s">
        <v>84</v>
      </c>
      <c r="AV596" s="14" t="s">
        <v>84</v>
      </c>
      <c r="AW596" s="14" t="s">
        <v>32</v>
      </c>
      <c r="AX596" s="14" t="s">
        <v>80</v>
      </c>
      <c r="AY596" s="262" t="s">
        <v>181</v>
      </c>
    </row>
    <row r="597" spans="1:65" s="2" customFormat="1" ht="24.15" customHeight="1">
      <c r="A597" s="39"/>
      <c r="B597" s="40"/>
      <c r="C597" s="228" t="s">
        <v>1101</v>
      </c>
      <c r="D597" s="228" t="s">
        <v>183</v>
      </c>
      <c r="E597" s="229" t="s">
        <v>747</v>
      </c>
      <c r="F597" s="230" t="s">
        <v>748</v>
      </c>
      <c r="G597" s="231" t="s">
        <v>352</v>
      </c>
      <c r="H597" s="232">
        <v>1158.443</v>
      </c>
      <c r="I597" s="233"/>
      <c r="J597" s="234">
        <f>ROUND(I597*H597,2)</f>
        <v>0</v>
      </c>
      <c r="K597" s="230" t="s">
        <v>187</v>
      </c>
      <c r="L597" s="45"/>
      <c r="M597" s="235" t="s">
        <v>1</v>
      </c>
      <c r="N597" s="236" t="s">
        <v>41</v>
      </c>
      <c r="O597" s="92"/>
      <c r="P597" s="237">
        <f>O597*H597</f>
        <v>0</v>
      </c>
      <c r="Q597" s="237">
        <v>0</v>
      </c>
      <c r="R597" s="237">
        <f>Q597*H597</f>
        <v>0</v>
      </c>
      <c r="S597" s="237">
        <v>0</v>
      </c>
      <c r="T597" s="238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9" t="s">
        <v>188</v>
      </c>
      <c r="AT597" s="239" t="s">
        <v>183</v>
      </c>
      <c r="AU597" s="239" t="s">
        <v>84</v>
      </c>
      <c r="AY597" s="18" t="s">
        <v>181</v>
      </c>
      <c r="BE597" s="240">
        <f>IF(N597="základní",J597,0)</f>
        <v>0</v>
      </c>
      <c r="BF597" s="240">
        <f>IF(N597="snížená",J597,0)</f>
        <v>0</v>
      </c>
      <c r="BG597" s="240">
        <f>IF(N597="zákl. přenesená",J597,0)</f>
        <v>0</v>
      </c>
      <c r="BH597" s="240">
        <f>IF(N597="sníž. přenesená",J597,0)</f>
        <v>0</v>
      </c>
      <c r="BI597" s="240">
        <f>IF(N597="nulová",J597,0)</f>
        <v>0</v>
      </c>
      <c r="BJ597" s="18" t="s">
        <v>80</v>
      </c>
      <c r="BK597" s="240">
        <f>ROUND(I597*H597,2)</f>
        <v>0</v>
      </c>
      <c r="BL597" s="18" t="s">
        <v>188</v>
      </c>
      <c r="BM597" s="239" t="s">
        <v>749</v>
      </c>
    </row>
    <row r="598" spans="1:51" s="13" customFormat="1" ht="12">
      <c r="A598" s="13"/>
      <c r="B598" s="241"/>
      <c r="C598" s="242"/>
      <c r="D598" s="243" t="s">
        <v>190</v>
      </c>
      <c r="E598" s="244" t="s">
        <v>1</v>
      </c>
      <c r="F598" s="245" t="s">
        <v>750</v>
      </c>
      <c r="G598" s="242"/>
      <c r="H598" s="244" t="s">
        <v>1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1" t="s">
        <v>190</v>
      </c>
      <c r="AU598" s="251" t="s">
        <v>84</v>
      </c>
      <c r="AV598" s="13" t="s">
        <v>80</v>
      </c>
      <c r="AW598" s="13" t="s">
        <v>32</v>
      </c>
      <c r="AX598" s="13" t="s">
        <v>76</v>
      </c>
      <c r="AY598" s="251" t="s">
        <v>181</v>
      </c>
    </row>
    <row r="599" spans="1:51" s="14" customFormat="1" ht="12">
      <c r="A599" s="14"/>
      <c r="B599" s="252"/>
      <c r="C599" s="253"/>
      <c r="D599" s="243" t="s">
        <v>190</v>
      </c>
      <c r="E599" s="254" t="s">
        <v>1</v>
      </c>
      <c r="F599" s="255" t="s">
        <v>751</v>
      </c>
      <c r="G599" s="253"/>
      <c r="H599" s="256">
        <v>1158.443</v>
      </c>
      <c r="I599" s="257"/>
      <c r="J599" s="253"/>
      <c r="K599" s="253"/>
      <c r="L599" s="258"/>
      <c r="M599" s="259"/>
      <c r="N599" s="260"/>
      <c r="O599" s="260"/>
      <c r="P599" s="260"/>
      <c r="Q599" s="260"/>
      <c r="R599" s="260"/>
      <c r="S599" s="260"/>
      <c r="T599" s="26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2" t="s">
        <v>190</v>
      </c>
      <c r="AU599" s="262" t="s">
        <v>84</v>
      </c>
      <c r="AV599" s="14" t="s">
        <v>84</v>
      </c>
      <c r="AW599" s="14" t="s">
        <v>32</v>
      </c>
      <c r="AX599" s="14" t="s">
        <v>80</v>
      </c>
      <c r="AY599" s="262" t="s">
        <v>181</v>
      </c>
    </row>
    <row r="600" spans="1:65" s="2" customFormat="1" ht="24.15" customHeight="1">
      <c r="A600" s="39"/>
      <c r="B600" s="40"/>
      <c r="C600" s="228" t="s">
        <v>1102</v>
      </c>
      <c r="D600" s="228" t="s">
        <v>183</v>
      </c>
      <c r="E600" s="229" t="s">
        <v>753</v>
      </c>
      <c r="F600" s="230" t="s">
        <v>754</v>
      </c>
      <c r="G600" s="231" t="s">
        <v>352</v>
      </c>
      <c r="H600" s="232">
        <v>89.111</v>
      </c>
      <c r="I600" s="233"/>
      <c r="J600" s="234">
        <f>ROUND(I600*H600,2)</f>
        <v>0</v>
      </c>
      <c r="K600" s="230" t="s">
        <v>187</v>
      </c>
      <c r="L600" s="45"/>
      <c r="M600" s="235" t="s">
        <v>1</v>
      </c>
      <c r="N600" s="236" t="s">
        <v>41</v>
      </c>
      <c r="O600" s="92"/>
      <c r="P600" s="237">
        <f>O600*H600</f>
        <v>0</v>
      </c>
      <c r="Q600" s="237">
        <v>0</v>
      </c>
      <c r="R600" s="237">
        <f>Q600*H600</f>
        <v>0</v>
      </c>
      <c r="S600" s="237">
        <v>0</v>
      </c>
      <c r="T600" s="238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9" t="s">
        <v>188</v>
      </c>
      <c r="AT600" s="239" t="s">
        <v>183</v>
      </c>
      <c r="AU600" s="239" t="s">
        <v>84</v>
      </c>
      <c r="AY600" s="18" t="s">
        <v>181</v>
      </c>
      <c r="BE600" s="240">
        <f>IF(N600="základní",J600,0)</f>
        <v>0</v>
      </c>
      <c r="BF600" s="240">
        <f>IF(N600="snížená",J600,0)</f>
        <v>0</v>
      </c>
      <c r="BG600" s="240">
        <f>IF(N600="zákl. přenesená",J600,0)</f>
        <v>0</v>
      </c>
      <c r="BH600" s="240">
        <f>IF(N600="sníž. přenesená",J600,0)</f>
        <v>0</v>
      </c>
      <c r="BI600" s="240">
        <f>IF(N600="nulová",J600,0)</f>
        <v>0</v>
      </c>
      <c r="BJ600" s="18" t="s">
        <v>80</v>
      </c>
      <c r="BK600" s="240">
        <f>ROUND(I600*H600,2)</f>
        <v>0</v>
      </c>
      <c r="BL600" s="18" t="s">
        <v>188</v>
      </c>
      <c r="BM600" s="239" t="s">
        <v>755</v>
      </c>
    </row>
    <row r="601" spans="1:51" s="14" customFormat="1" ht="12">
      <c r="A601" s="14"/>
      <c r="B601" s="252"/>
      <c r="C601" s="253"/>
      <c r="D601" s="243" t="s">
        <v>190</v>
      </c>
      <c r="E601" s="254" t="s">
        <v>1</v>
      </c>
      <c r="F601" s="255" t="s">
        <v>756</v>
      </c>
      <c r="G601" s="253"/>
      <c r="H601" s="256">
        <v>89.111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2" t="s">
        <v>190</v>
      </c>
      <c r="AU601" s="262" t="s">
        <v>84</v>
      </c>
      <c r="AV601" s="14" t="s">
        <v>84</v>
      </c>
      <c r="AW601" s="14" t="s">
        <v>32</v>
      </c>
      <c r="AX601" s="14" t="s">
        <v>80</v>
      </c>
      <c r="AY601" s="262" t="s">
        <v>181</v>
      </c>
    </row>
    <row r="602" spans="1:65" s="2" customFormat="1" ht="44.25" customHeight="1">
      <c r="A602" s="39"/>
      <c r="B602" s="40"/>
      <c r="C602" s="228" t="s">
        <v>1103</v>
      </c>
      <c r="D602" s="228" t="s">
        <v>183</v>
      </c>
      <c r="E602" s="229" t="s">
        <v>758</v>
      </c>
      <c r="F602" s="230" t="s">
        <v>759</v>
      </c>
      <c r="G602" s="231" t="s">
        <v>352</v>
      </c>
      <c r="H602" s="232">
        <v>39.064</v>
      </c>
      <c r="I602" s="233"/>
      <c r="J602" s="234">
        <f>ROUND(I602*H602,2)</f>
        <v>0</v>
      </c>
      <c r="K602" s="230" t="s">
        <v>187</v>
      </c>
      <c r="L602" s="45"/>
      <c r="M602" s="235" t="s">
        <v>1</v>
      </c>
      <c r="N602" s="236" t="s">
        <v>41</v>
      </c>
      <c r="O602" s="92"/>
      <c r="P602" s="237">
        <f>O602*H602</f>
        <v>0</v>
      </c>
      <c r="Q602" s="237">
        <v>0</v>
      </c>
      <c r="R602" s="237">
        <f>Q602*H602</f>
        <v>0</v>
      </c>
      <c r="S602" s="237">
        <v>0</v>
      </c>
      <c r="T602" s="238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9" t="s">
        <v>188</v>
      </c>
      <c r="AT602" s="239" t="s">
        <v>183</v>
      </c>
      <c r="AU602" s="239" t="s">
        <v>84</v>
      </c>
      <c r="AY602" s="18" t="s">
        <v>181</v>
      </c>
      <c r="BE602" s="240">
        <f>IF(N602="základní",J602,0)</f>
        <v>0</v>
      </c>
      <c r="BF602" s="240">
        <f>IF(N602="snížená",J602,0)</f>
        <v>0</v>
      </c>
      <c r="BG602" s="240">
        <f>IF(N602="zákl. přenesená",J602,0)</f>
        <v>0</v>
      </c>
      <c r="BH602" s="240">
        <f>IF(N602="sníž. přenesená",J602,0)</f>
        <v>0</v>
      </c>
      <c r="BI602" s="240">
        <f>IF(N602="nulová",J602,0)</f>
        <v>0</v>
      </c>
      <c r="BJ602" s="18" t="s">
        <v>80</v>
      </c>
      <c r="BK602" s="240">
        <f>ROUND(I602*H602,2)</f>
        <v>0</v>
      </c>
      <c r="BL602" s="18" t="s">
        <v>188</v>
      </c>
      <c r="BM602" s="239" t="s">
        <v>760</v>
      </c>
    </row>
    <row r="603" spans="1:51" s="14" customFormat="1" ht="12">
      <c r="A603" s="14"/>
      <c r="B603" s="252"/>
      <c r="C603" s="253"/>
      <c r="D603" s="243" t="s">
        <v>190</v>
      </c>
      <c r="E603" s="254" t="s">
        <v>1</v>
      </c>
      <c r="F603" s="255" t="s">
        <v>1104</v>
      </c>
      <c r="G603" s="253"/>
      <c r="H603" s="256">
        <v>39.064</v>
      </c>
      <c r="I603" s="257"/>
      <c r="J603" s="253"/>
      <c r="K603" s="253"/>
      <c r="L603" s="258"/>
      <c r="M603" s="259"/>
      <c r="N603" s="260"/>
      <c r="O603" s="260"/>
      <c r="P603" s="260"/>
      <c r="Q603" s="260"/>
      <c r="R603" s="260"/>
      <c r="S603" s="260"/>
      <c r="T603" s="261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2" t="s">
        <v>190</v>
      </c>
      <c r="AU603" s="262" t="s">
        <v>84</v>
      </c>
      <c r="AV603" s="14" t="s">
        <v>84</v>
      </c>
      <c r="AW603" s="14" t="s">
        <v>32</v>
      </c>
      <c r="AX603" s="14" t="s">
        <v>80</v>
      </c>
      <c r="AY603" s="262" t="s">
        <v>181</v>
      </c>
    </row>
    <row r="604" spans="1:65" s="2" customFormat="1" ht="44.25" customHeight="1">
      <c r="A604" s="39"/>
      <c r="B604" s="40"/>
      <c r="C604" s="228" t="s">
        <v>1105</v>
      </c>
      <c r="D604" s="228" t="s">
        <v>183</v>
      </c>
      <c r="E604" s="229" t="s">
        <v>763</v>
      </c>
      <c r="F604" s="230" t="s">
        <v>764</v>
      </c>
      <c r="G604" s="231" t="s">
        <v>352</v>
      </c>
      <c r="H604" s="232">
        <v>50.047</v>
      </c>
      <c r="I604" s="233"/>
      <c r="J604" s="234">
        <f>ROUND(I604*H604,2)</f>
        <v>0</v>
      </c>
      <c r="K604" s="230" t="s">
        <v>187</v>
      </c>
      <c r="L604" s="45"/>
      <c r="M604" s="235" t="s">
        <v>1</v>
      </c>
      <c r="N604" s="236" t="s">
        <v>41</v>
      </c>
      <c r="O604" s="92"/>
      <c r="P604" s="237">
        <f>O604*H604</f>
        <v>0</v>
      </c>
      <c r="Q604" s="237">
        <v>0</v>
      </c>
      <c r="R604" s="237">
        <f>Q604*H604</f>
        <v>0</v>
      </c>
      <c r="S604" s="237">
        <v>0</v>
      </c>
      <c r="T604" s="238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9" t="s">
        <v>188</v>
      </c>
      <c r="AT604" s="239" t="s">
        <v>183</v>
      </c>
      <c r="AU604" s="239" t="s">
        <v>84</v>
      </c>
      <c r="AY604" s="18" t="s">
        <v>181</v>
      </c>
      <c r="BE604" s="240">
        <f>IF(N604="základní",J604,0)</f>
        <v>0</v>
      </c>
      <c r="BF604" s="240">
        <f>IF(N604="snížená",J604,0)</f>
        <v>0</v>
      </c>
      <c r="BG604" s="240">
        <f>IF(N604="zákl. přenesená",J604,0)</f>
        <v>0</v>
      </c>
      <c r="BH604" s="240">
        <f>IF(N604="sníž. přenesená",J604,0)</f>
        <v>0</v>
      </c>
      <c r="BI604" s="240">
        <f>IF(N604="nulová",J604,0)</f>
        <v>0</v>
      </c>
      <c r="BJ604" s="18" t="s">
        <v>80</v>
      </c>
      <c r="BK604" s="240">
        <f>ROUND(I604*H604,2)</f>
        <v>0</v>
      </c>
      <c r="BL604" s="18" t="s">
        <v>188</v>
      </c>
      <c r="BM604" s="239" t="s">
        <v>765</v>
      </c>
    </row>
    <row r="605" spans="1:51" s="14" customFormat="1" ht="12">
      <c r="A605" s="14"/>
      <c r="B605" s="252"/>
      <c r="C605" s="253"/>
      <c r="D605" s="243" t="s">
        <v>190</v>
      </c>
      <c r="E605" s="254" t="s">
        <v>1</v>
      </c>
      <c r="F605" s="255" t="s">
        <v>1106</v>
      </c>
      <c r="G605" s="253"/>
      <c r="H605" s="256">
        <v>50.047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2" t="s">
        <v>190</v>
      </c>
      <c r="AU605" s="262" t="s">
        <v>84</v>
      </c>
      <c r="AV605" s="14" t="s">
        <v>84</v>
      </c>
      <c r="AW605" s="14" t="s">
        <v>32</v>
      </c>
      <c r="AX605" s="14" t="s">
        <v>80</v>
      </c>
      <c r="AY605" s="262" t="s">
        <v>181</v>
      </c>
    </row>
    <row r="606" spans="1:65" s="2" customFormat="1" ht="24.15" customHeight="1">
      <c r="A606" s="39"/>
      <c r="B606" s="40"/>
      <c r="C606" s="228" t="s">
        <v>1107</v>
      </c>
      <c r="D606" s="228" t="s">
        <v>183</v>
      </c>
      <c r="E606" s="229" t="s">
        <v>768</v>
      </c>
      <c r="F606" s="230" t="s">
        <v>769</v>
      </c>
      <c r="G606" s="231" t="s">
        <v>352</v>
      </c>
      <c r="H606" s="232">
        <v>0.456</v>
      </c>
      <c r="I606" s="233"/>
      <c r="J606" s="234">
        <f>ROUND(I606*H606,2)</f>
        <v>0</v>
      </c>
      <c r="K606" s="230" t="s">
        <v>1</v>
      </c>
      <c r="L606" s="45"/>
      <c r="M606" s="235" t="s">
        <v>1</v>
      </c>
      <c r="N606" s="236" t="s">
        <v>41</v>
      </c>
      <c r="O606" s="92"/>
      <c r="P606" s="237">
        <f>O606*H606</f>
        <v>0</v>
      </c>
      <c r="Q606" s="237">
        <v>0</v>
      </c>
      <c r="R606" s="237">
        <f>Q606*H606</f>
        <v>0</v>
      </c>
      <c r="S606" s="237">
        <v>0</v>
      </c>
      <c r="T606" s="238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9" t="s">
        <v>188</v>
      </c>
      <c r="AT606" s="239" t="s">
        <v>183</v>
      </c>
      <c r="AU606" s="239" t="s">
        <v>84</v>
      </c>
      <c r="AY606" s="18" t="s">
        <v>181</v>
      </c>
      <c r="BE606" s="240">
        <f>IF(N606="základní",J606,0)</f>
        <v>0</v>
      </c>
      <c r="BF606" s="240">
        <f>IF(N606="snížená",J606,0)</f>
        <v>0</v>
      </c>
      <c r="BG606" s="240">
        <f>IF(N606="zákl. přenesená",J606,0)</f>
        <v>0</v>
      </c>
      <c r="BH606" s="240">
        <f>IF(N606="sníž. přenesená",J606,0)</f>
        <v>0</v>
      </c>
      <c r="BI606" s="240">
        <f>IF(N606="nulová",J606,0)</f>
        <v>0</v>
      </c>
      <c r="BJ606" s="18" t="s">
        <v>80</v>
      </c>
      <c r="BK606" s="240">
        <f>ROUND(I606*H606,2)</f>
        <v>0</v>
      </c>
      <c r="BL606" s="18" t="s">
        <v>188</v>
      </c>
      <c r="BM606" s="239" t="s">
        <v>770</v>
      </c>
    </row>
    <row r="607" spans="1:51" s="14" customFormat="1" ht="12">
      <c r="A607" s="14"/>
      <c r="B607" s="252"/>
      <c r="C607" s="253"/>
      <c r="D607" s="243" t="s">
        <v>190</v>
      </c>
      <c r="E607" s="254" t="s">
        <v>1</v>
      </c>
      <c r="F607" s="255" t="s">
        <v>1108</v>
      </c>
      <c r="G607" s="253"/>
      <c r="H607" s="256">
        <v>0.456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2" t="s">
        <v>190</v>
      </c>
      <c r="AU607" s="262" t="s">
        <v>84</v>
      </c>
      <c r="AV607" s="14" t="s">
        <v>84</v>
      </c>
      <c r="AW607" s="14" t="s">
        <v>32</v>
      </c>
      <c r="AX607" s="14" t="s">
        <v>80</v>
      </c>
      <c r="AY607" s="262" t="s">
        <v>181</v>
      </c>
    </row>
    <row r="608" spans="1:63" s="12" customFormat="1" ht="22.8" customHeight="1">
      <c r="A608" s="12"/>
      <c r="B608" s="212"/>
      <c r="C608" s="213"/>
      <c r="D608" s="214" t="s">
        <v>75</v>
      </c>
      <c r="E608" s="226" t="s">
        <v>772</v>
      </c>
      <c r="F608" s="226" t="s">
        <v>733</v>
      </c>
      <c r="G608" s="213"/>
      <c r="H608" s="213"/>
      <c r="I608" s="216"/>
      <c r="J608" s="227">
        <f>BK608</f>
        <v>0</v>
      </c>
      <c r="K608" s="213"/>
      <c r="L608" s="218"/>
      <c r="M608" s="219"/>
      <c r="N608" s="220"/>
      <c r="O608" s="220"/>
      <c r="P608" s="221">
        <f>SUM(P609:P610)</f>
        <v>0</v>
      </c>
      <c r="Q608" s="220"/>
      <c r="R608" s="221">
        <f>SUM(R609:R610)</f>
        <v>0</v>
      </c>
      <c r="S608" s="220"/>
      <c r="T608" s="222">
        <f>SUM(T609:T610)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23" t="s">
        <v>80</v>
      </c>
      <c r="AT608" s="224" t="s">
        <v>75</v>
      </c>
      <c r="AU608" s="224" t="s">
        <v>80</v>
      </c>
      <c r="AY608" s="223" t="s">
        <v>181</v>
      </c>
      <c r="BK608" s="225">
        <f>SUM(BK609:BK610)</f>
        <v>0</v>
      </c>
    </row>
    <row r="609" spans="1:65" s="2" customFormat="1" ht="33" customHeight="1">
      <c r="A609" s="39"/>
      <c r="B609" s="40"/>
      <c r="C609" s="228" t="s">
        <v>1109</v>
      </c>
      <c r="D609" s="228" t="s">
        <v>183</v>
      </c>
      <c r="E609" s="229" t="s">
        <v>774</v>
      </c>
      <c r="F609" s="230" t="s">
        <v>775</v>
      </c>
      <c r="G609" s="231" t="s">
        <v>352</v>
      </c>
      <c r="H609" s="232">
        <v>154.863</v>
      </c>
      <c r="I609" s="233"/>
      <c r="J609" s="234">
        <f>ROUND(I609*H609,2)</f>
        <v>0</v>
      </c>
      <c r="K609" s="230" t="s">
        <v>187</v>
      </c>
      <c r="L609" s="45"/>
      <c r="M609" s="235" t="s">
        <v>1</v>
      </c>
      <c r="N609" s="236" t="s">
        <v>41</v>
      </c>
      <c r="O609" s="92"/>
      <c r="P609" s="237">
        <f>O609*H609</f>
        <v>0</v>
      </c>
      <c r="Q609" s="237">
        <v>0</v>
      </c>
      <c r="R609" s="237">
        <f>Q609*H609</f>
        <v>0</v>
      </c>
      <c r="S609" s="237">
        <v>0</v>
      </c>
      <c r="T609" s="238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9" t="s">
        <v>188</v>
      </c>
      <c r="AT609" s="239" t="s">
        <v>183</v>
      </c>
      <c r="AU609" s="239" t="s">
        <v>84</v>
      </c>
      <c r="AY609" s="18" t="s">
        <v>181</v>
      </c>
      <c r="BE609" s="240">
        <f>IF(N609="základní",J609,0)</f>
        <v>0</v>
      </c>
      <c r="BF609" s="240">
        <f>IF(N609="snížená",J609,0)</f>
        <v>0</v>
      </c>
      <c r="BG609" s="240">
        <f>IF(N609="zákl. přenesená",J609,0)</f>
        <v>0</v>
      </c>
      <c r="BH609" s="240">
        <f>IF(N609="sníž. přenesená",J609,0)</f>
        <v>0</v>
      </c>
      <c r="BI609" s="240">
        <f>IF(N609="nulová",J609,0)</f>
        <v>0</v>
      </c>
      <c r="BJ609" s="18" t="s">
        <v>80</v>
      </c>
      <c r="BK609" s="240">
        <f>ROUND(I609*H609,2)</f>
        <v>0</v>
      </c>
      <c r="BL609" s="18" t="s">
        <v>188</v>
      </c>
      <c r="BM609" s="239" t="s">
        <v>776</v>
      </c>
    </row>
    <row r="610" spans="1:51" s="14" customFormat="1" ht="12">
      <c r="A610" s="14"/>
      <c r="B610" s="252"/>
      <c r="C610" s="253"/>
      <c r="D610" s="243" t="s">
        <v>190</v>
      </c>
      <c r="E610" s="254" t="s">
        <v>1</v>
      </c>
      <c r="F610" s="255" t="s">
        <v>1110</v>
      </c>
      <c r="G610" s="253"/>
      <c r="H610" s="256">
        <v>154.863</v>
      </c>
      <c r="I610" s="257"/>
      <c r="J610" s="253"/>
      <c r="K610" s="253"/>
      <c r="L610" s="258"/>
      <c r="M610" s="259"/>
      <c r="N610" s="260"/>
      <c r="O610" s="260"/>
      <c r="P610" s="260"/>
      <c r="Q610" s="260"/>
      <c r="R610" s="260"/>
      <c r="S610" s="260"/>
      <c r="T610" s="261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2" t="s">
        <v>190</v>
      </c>
      <c r="AU610" s="262" t="s">
        <v>84</v>
      </c>
      <c r="AV610" s="14" t="s">
        <v>84</v>
      </c>
      <c r="AW610" s="14" t="s">
        <v>32</v>
      </c>
      <c r="AX610" s="14" t="s">
        <v>80</v>
      </c>
      <c r="AY610" s="262" t="s">
        <v>181</v>
      </c>
    </row>
    <row r="611" spans="1:63" s="12" customFormat="1" ht="25.9" customHeight="1">
      <c r="A611" s="12"/>
      <c r="B611" s="212"/>
      <c r="C611" s="213"/>
      <c r="D611" s="214" t="s">
        <v>75</v>
      </c>
      <c r="E611" s="215" t="s">
        <v>1111</v>
      </c>
      <c r="F611" s="215" t="s">
        <v>1112</v>
      </c>
      <c r="G611" s="213"/>
      <c r="H611" s="213"/>
      <c r="I611" s="216"/>
      <c r="J611" s="217">
        <f>BK611</f>
        <v>0</v>
      </c>
      <c r="K611" s="213"/>
      <c r="L611" s="218"/>
      <c r="M611" s="219"/>
      <c r="N611" s="220"/>
      <c r="O611" s="220"/>
      <c r="P611" s="221">
        <f>P612</f>
        <v>0</v>
      </c>
      <c r="Q611" s="220"/>
      <c r="R611" s="221">
        <f>R612</f>
        <v>0.00014375</v>
      </c>
      <c r="S611" s="220"/>
      <c r="T611" s="222">
        <f>T612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3" t="s">
        <v>84</v>
      </c>
      <c r="AT611" s="224" t="s">
        <v>75</v>
      </c>
      <c r="AU611" s="224" t="s">
        <v>76</v>
      </c>
      <c r="AY611" s="223" t="s">
        <v>181</v>
      </c>
      <c r="BK611" s="225">
        <f>BK612</f>
        <v>0</v>
      </c>
    </row>
    <row r="612" spans="1:63" s="12" customFormat="1" ht="22.8" customHeight="1">
      <c r="A612" s="12"/>
      <c r="B612" s="212"/>
      <c r="C612" s="213"/>
      <c r="D612" s="214" t="s">
        <v>75</v>
      </c>
      <c r="E612" s="226" t="s">
        <v>1113</v>
      </c>
      <c r="F612" s="226" t="s">
        <v>1114</v>
      </c>
      <c r="G612" s="213"/>
      <c r="H612" s="213"/>
      <c r="I612" s="216"/>
      <c r="J612" s="227">
        <f>BK612</f>
        <v>0</v>
      </c>
      <c r="K612" s="213"/>
      <c r="L612" s="218"/>
      <c r="M612" s="219"/>
      <c r="N612" s="220"/>
      <c r="O612" s="220"/>
      <c r="P612" s="221">
        <f>SUM(P613:P620)</f>
        <v>0</v>
      </c>
      <c r="Q612" s="220"/>
      <c r="R612" s="221">
        <f>SUM(R613:R620)</f>
        <v>0.00014375</v>
      </c>
      <c r="S612" s="220"/>
      <c r="T612" s="222">
        <f>SUM(T613:T620)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23" t="s">
        <v>84</v>
      </c>
      <c r="AT612" s="224" t="s">
        <v>75</v>
      </c>
      <c r="AU612" s="224" t="s">
        <v>80</v>
      </c>
      <c r="AY612" s="223" t="s">
        <v>181</v>
      </c>
      <c r="BK612" s="225">
        <f>SUM(BK613:BK620)</f>
        <v>0</v>
      </c>
    </row>
    <row r="613" spans="1:65" s="2" customFormat="1" ht="24.15" customHeight="1">
      <c r="A613" s="39"/>
      <c r="B613" s="40"/>
      <c r="C613" s="228" t="s">
        <v>1115</v>
      </c>
      <c r="D613" s="228" t="s">
        <v>183</v>
      </c>
      <c r="E613" s="229" t="s">
        <v>1116</v>
      </c>
      <c r="F613" s="230" t="s">
        <v>1117</v>
      </c>
      <c r="G613" s="231" t="s">
        <v>186</v>
      </c>
      <c r="H613" s="232">
        <v>0.5</v>
      </c>
      <c r="I613" s="233"/>
      <c r="J613" s="234">
        <f>ROUND(I613*H613,2)</f>
        <v>0</v>
      </c>
      <c r="K613" s="230" t="s">
        <v>187</v>
      </c>
      <c r="L613" s="45"/>
      <c r="M613" s="235" t="s">
        <v>1</v>
      </c>
      <c r="N613" s="236" t="s">
        <v>41</v>
      </c>
      <c r="O613" s="92"/>
      <c r="P613" s="237">
        <f>O613*H613</f>
        <v>0</v>
      </c>
      <c r="Q613" s="237">
        <v>0</v>
      </c>
      <c r="R613" s="237">
        <f>Q613*H613</f>
        <v>0</v>
      </c>
      <c r="S613" s="237">
        <v>0</v>
      </c>
      <c r="T613" s="238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9" t="s">
        <v>262</v>
      </c>
      <c r="AT613" s="239" t="s">
        <v>183</v>
      </c>
      <c r="AU613" s="239" t="s">
        <v>84</v>
      </c>
      <c r="AY613" s="18" t="s">
        <v>181</v>
      </c>
      <c r="BE613" s="240">
        <f>IF(N613="základní",J613,0)</f>
        <v>0</v>
      </c>
      <c r="BF613" s="240">
        <f>IF(N613="snížená",J613,0)</f>
        <v>0</v>
      </c>
      <c r="BG613" s="240">
        <f>IF(N613="zákl. přenesená",J613,0)</f>
        <v>0</v>
      </c>
      <c r="BH613" s="240">
        <f>IF(N613="sníž. přenesená",J613,0)</f>
        <v>0</v>
      </c>
      <c r="BI613" s="240">
        <f>IF(N613="nulová",J613,0)</f>
        <v>0</v>
      </c>
      <c r="BJ613" s="18" t="s">
        <v>80</v>
      </c>
      <c r="BK613" s="240">
        <f>ROUND(I613*H613,2)</f>
        <v>0</v>
      </c>
      <c r="BL613" s="18" t="s">
        <v>262</v>
      </c>
      <c r="BM613" s="239" t="s">
        <v>1118</v>
      </c>
    </row>
    <row r="614" spans="1:51" s="13" customFormat="1" ht="12">
      <c r="A614" s="13"/>
      <c r="B614" s="241"/>
      <c r="C614" s="242"/>
      <c r="D614" s="243" t="s">
        <v>190</v>
      </c>
      <c r="E614" s="244" t="s">
        <v>1</v>
      </c>
      <c r="F614" s="245" t="s">
        <v>982</v>
      </c>
      <c r="G614" s="242"/>
      <c r="H614" s="244" t="s">
        <v>1</v>
      </c>
      <c r="I614" s="246"/>
      <c r="J614" s="242"/>
      <c r="K614" s="242"/>
      <c r="L614" s="247"/>
      <c r="M614" s="248"/>
      <c r="N614" s="249"/>
      <c r="O614" s="249"/>
      <c r="P614" s="249"/>
      <c r="Q614" s="249"/>
      <c r="R614" s="249"/>
      <c r="S614" s="249"/>
      <c r="T614" s="25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1" t="s">
        <v>190</v>
      </c>
      <c r="AU614" s="251" t="s">
        <v>84</v>
      </c>
      <c r="AV614" s="13" t="s">
        <v>80</v>
      </c>
      <c r="AW614" s="13" t="s">
        <v>32</v>
      </c>
      <c r="AX614" s="13" t="s">
        <v>76</v>
      </c>
      <c r="AY614" s="251" t="s">
        <v>181</v>
      </c>
    </row>
    <row r="615" spans="1:51" s="13" customFormat="1" ht="12">
      <c r="A615" s="13"/>
      <c r="B615" s="241"/>
      <c r="C615" s="242"/>
      <c r="D615" s="243" t="s">
        <v>190</v>
      </c>
      <c r="E615" s="244" t="s">
        <v>1</v>
      </c>
      <c r="F615" s="245" t="s">
        <v>1119</v>
      </c>
      <c r="G615" s="242"/>
      <c r="H615" s="244" t="s">
        <v>1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1" t="s">
        <v>190</v>
      </c>
      <c r="AU615" s="251" t="s">
        <v>84</v>
      </c>
      <c r="AV615" s="13" t="s">
        <v>80</v>
      </c>
      <c r="AW615" s="13" t="s">
        <v>32</v>
      </c>
      <c r="AX615" s="13" t="s">
        <v>76</v>
      </c>
      <c r="AY615" s="251" t="s">
        <v>181</v>
      </c>
    </row>
    <row r="616" spans="1:51" s="14" customFormat="1" ht="12">
      <c r="A616" s="14"/>
      <c r="B616" s="252"/>
      <c r="C616" s="253"/>
      <c r="D616" s="243" t="s">
        <v>190</v>
      </c>
      <c r="E616" s="254" t="s">
        <v>1</v>
      </c>
      <c r="F616" s="255" t="s">
        <v>1120</v>
      </c>
      <c r="G616" s="253"/>
      <c r="H616" s="256">
        <v>0.5</v>
      </c>
      <c r="I616" s="257"/>
      <c r="J616" s="253"/>
      <c r="K616" s="253"/>
      <c r="L616" s="258"/>
      <c r="M616" s="259"/>
      <c r="N616" s="260"/>
      <c r="O616" s="260"/>
      <c r="P616" s="260"/>
      <c r="Q616" s="260"/>
      <c r="R616" s="260"/>
      <c r="S616" s="260"/>
      <c r="T616" s="26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2" t="s">
        <v>190</v>
      </c>
      <c r="AU616" s="262" t="s">
        <v>84</v>
      </c>
      <c r="AV616" s="14" t="s">
        <v>84</v>
      </c>
      <c r="AW616" s="14" t="s">
        <v>32</v>
      </c>
      <c r="AX616" s="14" t="s">
        <v>76</v>
      </c>
      <c r="AY616" s="262" t="s">
        <v>181</v>
      </c>
    </row>
    <row r="617" spans="1:51" s="15" customFormat="1" ht="12">
      <c r="A617" s="15"/>
      <c r="B617" s="263"/>
      <c r="C617" s="264"/>
      <c r="D617" s="243" t="s">
        <v>190</v>
      </c>
      <c r="E617" s="265" t="s">
        <v>892</v>
      </c>
      <c r="F617" s="266" t="s">
        <v>142</v>
      </c>
      <c r="G617" s="264"/>
      <c r="H617" s="267">
        <v>0.5</v>
      </c>
      <c r="I617" s="268"/>
      <c r="J617" s="264"/>
      <c r="K617" s="264"/>
      <c r="L617" s="269"/>
      <c r="M617" s="270"/>
      <c r="N617" s="271"/>
      <c r="O617" s="271"/>
      <c r="P617" s="271"/>
      <c r="Q617" s="271"/>
      <c r="R617" s="271"/>
      <c r="S617" s="271"/>
      <c r="T617" s="272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73" t="s">
        <v>190</v>
      </c>
      <c r="AU617" s="273" t="s">
        <v>84</v>
      </c>
      <c r="AV617" s="15" t="s">
        <v>188</v>
      </c>
      <c r="AW617" s="15" t="s">
        <v>32</v>
      </c>
      <c r="AX617" s="15" t="s">
        <v>80</v>
      </c>
      <c r="AY617" s="273" t="s">
        <v>181</v>
      </c>
    </row>
    <row r="618" spans="1:65" s="2" customFormat="1" ht="24.15" customHeight="1">
      <c r="A618" s="39"/>
      <c r="B618" s="40"/>
      <c r="C618" s="285" t="s">
        <v>151</v>
      </c>
      <c r="D618" s="285" t="s">
        <v>369</v>
      </c>
      <c r="E618" s="286" t="s">
        <v>1121</v>
      </c>
      <c r="F618" s="287" t="s">
        <v>1122</v>
      </c>
      <c r="G618" s="288" t="s">
        <v>186</v>
      </c>
      <c r="H618" s="289">
        <v>0.575</v>
      </c>
      <c r="I618" s="290"/>
      <c r="J618" s="291">
        <f>ROUND(I618*H618,2)</f>
        <v>0</v>
      </c>
      <c r="K618" s="287" t="s">
        <v>187</v>
      </c>
      <c r="L618" s="292"/>
      <c r="M618" s="293" t="s">
        <v>1</v>
      </c>
      <c r="N618" s="294" t="s">
        <v>41</v>
      </c>
      <c r="O618" s="92"/>
      <c r="P618" s="237">
        <f>O618*H618</f>
        <v>0</v>
      </c>
      <c r="Q618" s="237">
        <v>0.00025</v>
      </c>
      <c r="R618" s="237">
        <f>Q618*H618</f>
        <v>0.00014375</v>
      </c>
      <c r="S618" s="237">
        <v>0</v>
      </c>
      <c r="T618" s="238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9" t="s">
        <v>360</v>
      </c>
      <c r="AT618" s="239" t="s">
        <v>369</v>
      </c>
      <c r="AU618" s="239" t="s">
        <v>84</v>
      </c>
      <c r="AY618" s="18" t="s">
        <v>181</v>
      </c>
      <c r="BE618" s="240">
        <f>IF(N618="základní",J618,0)</f>
        <v>0</v>
      </c>
      <c r="BF618" s="240">
        <f>IF(N618="snížená",J618,0)</f>
        <v>0</v>
      </c>
      <c r="BG618" s="240">
        <f>IF(N618="zákl. přenesená",J618,0)</f>
        <v>0</v>
      </c>
      <c r="BH618" s="240">
        <f>IF(N618="sníž. přenesená",J618,0)</f>
        <v>0</v>
      </c>
      <c r="BI618" s="240">
        <f>IF(N618="nulová",J618,0)</f>
        <v>0</v>
      </c>
      <c r="BJ618" s="18" t="s">
        <v>80</v>
      </c>
      <c r="BK618" s="240">
        <f>ROUND(I618*H618,2)</f>
        <v>0</v>
      </c>
      <c r="BL618" s="18" t="s">
        <v>262</v>
      </c>
      <c r="BM618" s="239" t="s">
        <v>1123</v>
      </c>
    </row>
    <row r="619" spans="1:51" s="14" customFormat="1" ht="12">
      <c r="A619" s="14"/>
      <c r="B619" s="252"/>
      <c r="C619" s="253"/>
      <c r="D619" s="243" t="s">
        <v>190</v>
      </c>
      <c r="E619" s="254" t="s">
        <v>1</v>
      </c>
      <c r="F619" s="255" t="s">
        <v>1124</v>
      </c>
      <c r="G619" s="253"/>
      <c r="H619" s="256">
        <v>0.575</v>
      </c>
      <c r="I619" s="257"/>
      <c r="J619" s="253"/>
      <c r="K619" s="253"/>
      <c r="L619" s="258"/>
      <c r="M619" s="259"/>
      <c r="N619" s="260"/>
      <c r="O619" s="260"/>
      <c r="P619" s="260"/>
      <c r="Q619" s="260"/>
      <c r="R619" s="260"/>
      <c r="S619" s="260"/>
      <c r="T619" s="261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2" t="s">
        <v>190</v>
      </c>
      <c r="AU619" s="262" t="s">
        <v>84</v>
      </c>
      <c r="AV619" s="14" t="s">
        <v>84</v>
      </c>
      <c r="AW619" s="14" t="s">
        <v>32</v>
      </c>
      <c r="AX619" s="14" t="s">
        <v>80</v>
      </c>
      <c r="AY619" s="262" t="s">
        <v>181</v>
      </c>
    </row>
    <row r="620" spans="1:65" s="2" customFormat="1" ht="24.15" customHeight="1">
      <c r="A620" s="39"/>
      <c r="B620" s="40"/>
      <c r="C620" s="228" t="s">
        <v>1125</v>
      </c>
      <c r="D620" s="228" t="s">
        <v>183</v>
      </c>
      <c r="E620" s="229" t="s">
        <v>1126</v>
      </c>
      <c r="F620" s="230" t="s">
        <v>1127</v>
      </c>
      <c r="G620" s="231" t="s">
        <v>352</v>
      </c>
      <c r="H620" s="232">
        <v>0.001</v>
      </c>
      <c r="I620" s="233"/>
      <c r="J620" s="234">
        <f>ROUND(I620*H620,2)</f>
        <v>0</v>
      </c>
      <c r="K620" s="230" t="s">
        <v>187</v>
      </c>
      <c r="L620" s="45"/>
      <c r="M620" s="298" t="s">
        <v>1</v>
      </c>
      <c r="N620" s="299" t="s">
        <v>41</v>
      </c>
      <c r="O620" s="300"/>
      <c r="P620" s="301">
        <f>O620*H620</f>
        <v>0</v>
      </c>
      <c r="Q620" s="301">
        <v>0</v>
      </c>
      <c r="R620" s="301">
        <f>Q620*H620</f>
        <v>0</v>
      </c>
      <c r="S620" s="301">
        <v>0</v>
      </c>
      <c r="T620" s="302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9" t="s">
        <v>262</v>
      </c>
      <c r="AT620" s="239" t="s">
        <v>183</v>
      </c>
      <c r="AU620" s="239" t="s">
        <v>84</v>
      </c>
      <c r="AY620" s="18" t="s">
        <v>181</v>
      </c>
      <c r="BE620" s="240">
        <f>IF(N620="základní",J620,0)</f>
        <v>0</v>
      </c>
      <c r="BF620" s="240">
        <f>IF(N620="snížená",J620,0)</f>
        <v>0</v>
      </c>
      <c r="BG620" s="240">
        <f>IF(N620="zákl. přenesená",J620,0)</f>
        <v>0</v>
      </c>
      <c r="BH620" s="240">
        <f>IF(N620="sníž. přenesená",J620,0)</f>
        <v>0</v>
      </c>
      <c r="BI620" s="240">
        <f>IF(N620="nulová",J620,0)</f>
        <v>0</v>
      </c>
      <c r="BJ620" s="18" t="s">
        <v>80</v>
      </c>
      <c r="BK620" s="240">
        <f>ROUND(I620*H620,2)</f>
        <v>0</v>
      </c>
      <c r="BL620" s="18" t="s">
        <v>262</v>
      </c>
      <c r="BM620" s="239" t="s">
        <v>1128</v>
      </c>
    </row>
    <row r="621" spans="1:31" s="2" customFormat="1" ht="6.95" customHeight="1">
      <c r="A621" s="39"/>
      <c r="B621" s="67"/>
      <c r="C621" s="68"/>
      <c r="D621" s="68"/>
      <c r="E621" s="68"/>
      <c r="F621" s="68"/>
      <c r="G621" s="68"/>
      <c r="H621" s="68"/>
      <c r="I621" s="68"/>
      <c r="J621" s="68"/>
      <c r="K621" s="68"/>
      <c r="L621" s="45"/>
      <c r="M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</row>
  </sheetData>
  <sheetProtection password="CC35" sheet="1" objects="1" scenarios="1" formatColumns="0" formatRows="0" autoFilter="0"/>
  <autoFilter ref="C130:K62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  <c r="AZ2" s="147" t="s">
        <v>146</v>
      </c>
      <c r="BA2" s="147" t="s">
        <v>1</v>
      </c>
      <c r="BB2" s="147" t="s">
        <v>1</v>
      </c>
      <c r="BC2" s="147" t="s">
        <v>1129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779</v>
      </c>
      <c r="BA3" s="147" t="s">
        <v>133</v>
      </c>
      <c r="BB3" s="147" t="s">
        <v>1</v>
      </c>
      <c r="BC3" s="147" t="s">
        <v>1130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781</v>
      </c>
      <c r="BA4" s="147" t="s">
        <v>133</v>
      </c>
      <c r="BB4" s="147" t="s">
        <v>1</v>
      </c>
      <c r="BC4" s="147" t="s">
        <v>1131</v>
      </c>
      <c r="BD4" s="147" t="s">
        <v>84</v>
      </c>
    </row>
    <row r="5" spans="2:56" s="1" customFormat="1" ht="6.95" customHeight="1">
      <c r="B5" s="21"/>
      <c r="L5" s="21"/>
      <c r="AZ5" s="147" t="s">
        <v>112</v>
      </c>
      <c r="BA5" s="147" t="s">
        <v>1</v>
      </c>
      <c r="BB5" s="147" t="s">
        <v>1</v>
      </c>
      <c r="BC5" s="147" t="s">
        <v>1132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114</v>
      </c>
      <c r="BA6" s="147" t="s">
        <v>1</v>
      </c>
      <c r="BB6" s="147" t="s">
        <v>1</v>
      </c>
      <c r="BC6" s="147" t="s">
        <v>1133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785</v>
      </c>
      <c r="BA7" s="147" t="s">
        <v>1</v>
      </c>
      <c r="BB7" s="147" t="s">
        <v>1</v>
      </c>
      <c r="BC7" s="147" t="s">
        <v>1134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129</v>
      </c>
      <c r="BA8" s="147" t="s">
        <v>1</v>
      </c>
      <c r="BB8" s="147" t="s">
        <v>1</v>
      </c>
      <c r="BC8" s="147" t="s">
        <v>222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886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118</v>
      </c>
      <c r="BA9" s="147" t="s">
        <v>1</v>
      </c>
      <c r="BB9" s="147" t="s">
        <v>1</v>
      </c>
      <c r="BC9" s="147" t="s">
        <v>1135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120</v>
      </c>
      <c r="BA10" s="147" t="s">
        <v>121</v>
      </c>
      <c r="BB10" s="147" t="s">
        <v>1</v>
      </c>
      <c r="BC10" s="147" t="s">
        <v>1136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1137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126</v>
      </c>
      <c r="BA11" s="147" t="s">
        <v>1</v>
      </c>
      <c r="BB11" s="147" t="s">
        <v>1</v>
      </c>
      <c r="BC11" s="147" t="s">
        <v>1138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144</v>
      </c>
      <c r="BA12" s="147" t="s">
        <v>1</v>
      </c>
      <c r="BB12" s="147" t="s">
        <v>1</v>
      </c>
      <c r="BC12" s="147" t="s">
        <v>1139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141</v>
      </c>
      <c r="BA13" s="147" t="s">
        <v>142</v>
      </c>
      <c r="BB13" s="147" t="s">
        <v>1</v>
      </c>
      <c r="BC13" s="147" t="s">
        <v>1140</v>
      </c>
      <c r="BD13" s="147" t="s">
        <v>84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123</v>
      </c>
      <c r="BA14" s="147" t="s">
        <v>1</v>
      </c>
      <c r="BB14" s="147" t="s">
        <v>1</v>
      </c>
      <c r="BC14" s="147" t="s">
        <v>1141</v>
      </c>
      <c r="BD14" s="147" t="s">
        <v>84</v>
      </c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ROUND((SUM(BE129:BE338)),2)</f>
        <v>0</v>
      </c>
      <c r="G35" s="39"/>
      <c r="H35" s="39"/>
      <c r="I35" s="166">
        <v>0.21</v>
      </c>
      <c r="J35" s="165">
        <f>ROUND(((SUM(BE129:BE338))*I35),2)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ROUND((SUM(BF129:BF338)),2)</f>
        <v>0</v>
      </c>
      <c r="G36" s="39"/>
      <c r="H36" s="39"/>
      <c r="I36" s="166">
        <v>0.15</v>
      </c>
      <c r="J36" s="165">
        <f>ROUND(((SUM(BF129:BF338))*I36),2)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ROUND((SUM(BG129:BG338)),2)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ROUND((SUM(BH129:BH338)),2)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ROUND((SUM(BI129:BI338)),2)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886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2.2 - Přepojení přípojek řad K-1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J242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J245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J276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J304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J321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J324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J336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166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Oprava vodovodu ul. Kornická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886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2.2 - Přepojení přípojek řad K-1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Litomyšl</v>
      </c>
      <c r="G123" s="41"/>
      <c r="H123" s="41"/>
      <c r="I123" s="33" t="s">
        <v>22</v>
      </c>
      <c r="J123" s="80" t="str">
        <f>IF(J14="","",J14)</f>
        <v>7. 8. 2023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 xml:space="preserve"> </v>
      </c>
      <c r="G125" s="41"/>
      <c r="H125" s="41"/>
      <c r="I125" s="33" t="s">
        <v>30</v>
      </c>
      <c r="J125" s="37" t="str">
        <f>E23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167</v>
      </c>
      <c r="D128" s="204" t="s">
        <v>61</v>
      </c>
      <c r="E128" s="204" t="s">
        <v>57</v>
      </c>
      <c r="F128" s="204" t="s">
        <v>58</v>
      </c>
      <c r="G128" s="204" t="s">
        <v>168</v>
      </c>
      <c r="H128" s="204" t="s">
        <v>169</v>
      </c>
      <c r="I128" s="204" t="s">
        <v>170</v>
      </c>
      <c r="J128" s="204" t="s">
        <v>154</v>
      </c>
      <c r="K128" s="205" t="s">
        <v>171</v>
      </c>
      <c r="L128" s="206"/>
      <c r="M128" s="101" t="s">
        <v>1</v>
      </c>
      <c r="N128" s="102" t="s">
        <v>40</v>
      </c>
      <c r="O128" s="102" t="s">
        <v>172</v>
      </c>
      <c r="P128" s="102" t="s">
        <v>173</v>
      </c>
      <c r="Q128" s="102" t="s">
        <v>174</v>
      </c>
      <c r="R128" s="102" t="s">
        <v>175</v>
      </c>
      <c r="S128" s="102" t="s">
        <v>176</v>
      </c>
      <c r="T128" s="103" t="s">
        <v>177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178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</f>
        <v>0</v>
      </c>
      <c r="Q129" s="105"/>
      <c r="R129" s="209">
        <f>R130</f>
        <v>10.55927936</v>
      </c>
      <c r="S129" s="105"/>
      <c r="T129" s="210">
        <f>T130</f>
        <v>7.01912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156</v>
      </c>
      <c r="BK129" s="211">
        <f>BK130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179</v>
      </c>
      <c r="F130" s="215" t="s">
        <v>180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P131+P242+P245+P276+P304+P321+P324+P336</f>
        <v>0</v>
      </c>
      <c r="Q130" s="220"/>
      <c r="R130" s="221">
        <f>R131+R242+R245+R276+R304+R321+R324+R336</f>
        <v>10.55927936</v>
      </c>
      <c r="S130" s="220"/>
      <c r="T130" s="222">
        <f>T131+T242+T245+T276+T304+T321+T324+T336</f>
        <v>7.01912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80</v>
      </c>
      <c r="AT130" s="224" t="s">
        <v>75</v>
      </c>
      <c r="AU130" s="224" t="s">
        <v>76</v>
      </c>
      <c r="AY130" s="223" t="s">
        <v>181</v>
      </c>
      <c r="BK130" s="225">
        <f>BK131+BK242+BK245+BK276+BK304+BK321+BK324+BK336</f>
        <v>0</v>
      </c>
    </row>
    <row r="131" spans="1:63" s="12" customFormat="1" ht="22.8" customHeight="1">
      <c r="A131" s="12"/>
      <c r="B131" s="212"/>
      <c r="C131" s="213"/>
      <c r="D131" s="214" t="s">
        <v>75</v>
      </c>
      <c r="E131" s="226" t="s">
        <v>80</v>
      </c>
      <c r="F131" s="226" t="s">
        <v>182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SUM(P132:P241)</f>
        <v>0</v>
      </c>
      <c r="Q131" s="220"/>
      <c r="R131" s="221">
        <f>SUM(R132:R241)</f>
        <v>0.1190264</v>
      </c>
      <c r="S131" s="220"/>
      <c r="T131" s="222">
        <f>SUM(T132:T241)</f>
        <v>7.01912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80</v>
      </c>
      <c r="AT131" s="224" t="s">
        <v>75</v>
      </c>
      <c r="AU131" s="224" t="s">
        <v>80</v>
      </c>
      <c r="AY131" s="223" t="s">
        <v>181</v>
      </c>
      <c r="BK131" s="225">
        <f>SUM(BK132:BK241)</f>
        <v>0</v>
      </c>
    </row>
    <row r="132" spans="1:65" s="2" customFormat="1" ht="24.15" customHeight="1">
      <c r="A132" s="39"/>
      <c r="B132" s="40"/>
      <c r="C132" s="228" t="s">
        <v>80</v>
      </c>
      <c r="D132" s="228" t="s">
        <v>183</v>
      </c>
      <c r="E132" s="229" t="s">
        <v>184</v>
      </c>
      <c r="F132" s="230" t="s">
        <v>185</v>
      </c>
      <c r="G132" s="231" t="s">
        <v>186</v>
      </c>
      <c r="H132" s="232">
        <v>7.695</v>
      </c>
      <c r="I132" s="233"/>
      <c r="J132" s="234">
        <f>ROUND(I132*H132,2)</f>
        <v>0</v>
      </c>
      <c r="K132" s="230" t="s">
        <v>187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0.44</v>
      </c>
      <c r="T132" s="238">
        <f>S132*H132</f>
        <v>3.3858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188</v>
      </c>
      <c r="AT132" s="239" t="s">
        <v>183</v>
      </c>
      <c r="AU132" s="239" t="s">
        <v>84</v>
      </c>
      <c r="AY132" s="18" t="s">
        <v>181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80</v>
      </c>
      <c r="BK132" s="240">
        <f>ROUND(I132*H132,2)</f>
        <v>0</v>
      </c>
      <c r="BL132" s="18" t="s">
        <v>188</v>
      </c>
      <c r="BM132" s="239" t="s">
        <v>794</v>
      </c>
    </row>
    <row r="133" spans="1:51" s="13" customFormat="1" ht="12">
      <c r="A133" s="13"/>
      <c r="B133" s="241"/>
      <c r="C133" s="242"/>
      <c r="D133" s="243" t="s">
        <v>190</v>
      </c>
      <c r="E133" s="244" t="s">
        <v>1</v>
      </c>
      <c r="F133" s="245" t="s">
        <v>191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190</v>
      </c>
      <c r="AU133" s="251" t="s">
        <v>84</v>
      </c>
      <c r="AV133" s="13" t="s">
        <v>80</v>
      </c>
      <c r="AW133" s="13" t="s">
        <v>32</v>
      </c>
      <c r="AX133" s="13" t="s">
        <v>76</v>
      </c>
      <c r="AY133" s="251" t="s">
        <v>181</v>
      </c>
    </row>
    <row r="134" spans="1:51" s="14" customFormat="1" ht="12">
      <c r="A134" s="14"/>
      <c r="B134" s="252"/>
      <c r="C134" s="253"/>
      <c r="D134" s="243" t="s">
        <v>190</v>
      </c>
      <c r="E134" s="254" t="s">
        <v>1</v>
      </c>
      <c r="F134" s="255" t="s">
        <v>1142</v>
      </c>
      <c r="G134" s="253"/>
      <c r="H134" s="256">
        <v>3.24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190</v>
      </c>
      <c r="AU134" s="262" t="s">
        <v>84</v>
      </c>
      <c r="AV134" s="14" t="s">
        <v>84</v>
      </c>
      <c r="AW134" s="14" t="s">
        <v>32</v>
      </c>
      <c r="AX134" s="14" t="s">
        <v>76</v>
      </c>
      <c r="AY134" s="262" t="s">
        <v>181</v>
      </c>
    </row>
    <row r="135" spans="1:51" s="14" customFormat="1" ht="12">
      <c r="A135" s="14"/>
      <c r="B135" s="252"/>
      <c r="C135" s="253"/>
      <c r="D135" s="243" t="s">
        <v>190</v>
      </c>
      <c r="E135" s="254" t="s">
        <v>1</v>
      </c>
      <c r="F135" s="255" t="s">
        <v>1143</v>
      </c>
      <c r="G135" s="253"/>
      <c r="H135" s="256">
        <v>4.455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190</v>
      </c>
      <c r="AU135" s="262" t="s">
        <v>84</v>
      </c>
      <c r="AV135" s="14" t="s">
        <v>84</v>
      </c>
      <c r="AW135" s="14" t="s">
        <v>32</v>
      </c>
      <c r="AX135" s="14" t="s">
        <v>76</v>
      </c>
      <c r="AY135" s="262" t="s">
        <v>181</v>
      </c>
    </row>
    <row r="136" spans="1:51" s="15" customFormat="1" ht="12">
      <c r="A136" s="15"/>
      <c r="B136" s="263"/>
      <c r="C136" s="264"/>
      <c r="D136" s="243" t="s">
        <v>190</v>
      </c>
      <c r="E136" s="265" t="s">
        <v>1</v>
      </c>
      <c r="F136" s="266" t="s">
        <v>142</v>
      </c>
      <c r="G136" s="264"/>
      <c r="H136" s="267">
        <v>7.695</v>
      </c>
      <c r="I136" s="268"/>
      <c r="J136" s="264"/>
      <c r="K136" s="264"/>
      <c r="L136" s="269"/>
      <c r="M136" s="270"/>
      <c r="N136" s="271"/>
      <c r="O136" s="271"/>
      <c r="P136" s="271"/>
      <c r="Q136" s="271"/>
      <c r="R136" s="271"/>
      <c r="S136" s="271"/>
      <c r="T136" s="27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3" t="s">
        <v>190</v>
      </c>
      <c r="AU136" s="273" t="s">
        <v>84</v>
      </c>
      <c r="AV136" s="15" t="s">
        <v>188</v>
      </c>
      <c r="AW136" s="15" t="s">
        <v>32</v>
      </c>
      <c r="AX136" s="15" t="s">
        <v>80</v>
      </c>
      <c r="AY136" s="273" t="s">
        <v>181</v>
      </c>
    </row>
    <row r="137" spans="1:65" s="2" customFormat="1" ht="24.15" customHeight="1">
      <c r="A137" s="39"/>
      <c r="B137" s="40"/>
      <c r="C137" s="228" t="s">
        <v>84</v>
      </c>
      <c r="D137" s="228" t="s">
        <v>183</v>
      </c>
      <c r="E137" s="229" t="s">
        <v>193</v>
      </c>
      <c r="F137" s="230" t="s">
        <v>194</v>
      </c>
      <c r="G137" s="231" t="s">
        <v>186</v>
      </c>
      <c r="H137" s="232">
        <v>20.34</v>
      </c>
      <c r="I137" s="233"/>
      <c r="J137" s="234">
        <f>ROUND(I137*H137,2)</f>
        <v>0</v>
      </c>
      <c r="K137" s="230" t="s">
        <v>187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0.098</v>
      </c>
      <c r="T137" s="238">
        <f>S137*H137</f>
        <v>1.99332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188</v>
      </c>
      <c r="AT137" s="239" t="s">
        <v>183</v>
      </c>
      <c r="AU137" s="239" t="s">
        <v>84</v>
      </c>
      <c r="AY137" s="18" t="s">
        <v>181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80</v>
      </c>
      <c r="BK137" s="240">
        <f>ROUND(I137*H137,2)</f>
        <v>0</v>
      </c>
      <c r="BL137" s="18" t="s">
        <v>188</v>
      </c>
      <c r="BM137" s="239" t="s">
        <v>195</v>
      </c>
    </row>
    <row r="138" spans="1:51" s="13" customFormat="1" ht="12">
      <c r="A138" s="13"/>
      <c r="B138" s="241"/>
      <c r="C138" s="242"/>
      <c r="D138" s="243" t="s">
        <v>190</v>
      </c>
      <c r="E138" s="244" t="s">
        <v>1</v>
      </c>
      <c r="F138" s="245" t="s">
        <v>191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190</v>
      </c>
      <c r="AU138" s="251" t="s">
        <v>84</v>
      </c>
      <c r="AV138" s="13" t="s">
        <v>80</v>
      </c>
      <c r="AW138" s="13" t="s">
        <v>32</v>
      </c>
      <c r="AX138" s="13" t="s">
        <v>76</v>
      </c>
      <c r="AY138" s="251" t="s">
        <v>181</v>
      </c>
    </row>
    <row r="139" spans="1:51" s="14" customFormat="1" ht="12">
      <c r="A139" s="14"/>
      <c r="B139" s="252"/>
      <c r="C139" s="253"/>
      <c r="D139" s="243" t="s">
        <v>190</v>
      </c>
      <c r="E139" s="254" t="s">
        <v>1</v>
      </c>
      <c r="F139" s="255" t="s">
        <v>1144</v>
      </c>
      <c r="G139" s="253"/>
      <c r="H139" s="256">
        <v>10.44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190</v>
      </c>
      <c r="AU139" s="262" t="s">
        <v>84</v>
      </c>
      <c r="AV139" s="14" t="s">
        <v>84</v>
      </c>
      <c r="AW139" s="14" t="s">
        <v>32</v>
      </c>
      <c r="AX139" s="14" t="s">
        <v>76</v>
      </c>
      <c r="AY139" s="262" t="s">
        <v>181</v>
      </c>
    </row>
    <row r="140" spans="1:51" s="14" customFormat="1" ht="12">
      <c r="A140" s="14"/>
      <c r="B140" s="252"/>
      <c r="C140" s="253"/>
      <c r="D140" s="243" t="s">
        <v>190</v>
      </c>
      <c r="E140" s="254" t="s">
        <v>1</v>
      </c>
      <c r="F140" s="255" t="s">
        <v>1145</v>
      </c>
      <c r="G140" s="253"/>
      <c r="H140" s="256">
        <v>9.9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190</v>
      </c>
      <c r="AU140" s="262" t="s">
        <v>84</v>
      </c>
      <c r="AV140" s="14" t="s">
        <v>84</v>
      </c>
      <c r="AW140" s="14" t="s">
        <v>32</v>
      </c>
      <c r="AX140" s="14" t="s">
        <v>76</v>
      </c>
      <c r="AY140" s="262" t="s">
        <v>181</v>
      </c>
    </row>
    <row r="141" spans="1:51" s="15" customFormat="1" ht="12">
      <c r="A141" s="15"/>
      <c r="B141" s="263"/>
      <c r="C141" s="264"/>
      <c r="D141" s="243" t="s">
        <v>190</v>
      </c>
      <c r="E141" s="265" t="s">
        <v>1</v>
      </c>
      <c r="F141" s="266" t="s">
        <v>142</v>
      </c>
      <c r="G141" s="264"/>
      <c r="H141" s="267">
        <v>20.34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3" t="s">
        <v>190</v>
      </c>
      <c r="AU141" s="273" t="s">
        <v>84</v>
      </c>
      <c r="AV141" s="15" t="s">
        <v>188</v>
      </c>
      <c r="AW141" s="15" t="s">
        <v>32</v>
      </c>
      <c r="AX141" s="15" t="s">
        <v>80</v>
      </c>
      <c r="AY141" s="273" t="s">
        <v>181</v>
      </c>
    </row>
    <row r="142" spans="1:65" s="2" customFormat="1" ht="16.5" customHeight="1">
      <c r="A142" s="39"/>
      <c r="B142" s="40"/>
      <c r="C142" s="228" t="s">
        <v>100</v>
      </c>
      <c r="D142" s="228" t="s">
        <v>183</v>
      </c>
      <c r="E142" s="229" t="s">
        <v>201</v>
      </c>
      <c r="F142" s="230" t="s">
        <v>202</v>
      </c>
      <c r="G142" s="231" t="s">
        <v>203</v>
      </c>
      <c r="H142" s="232">
        <v>8</v>
      </c>
      <c r="I142" s="233"/>
      <c r="J142" s="234">
        <f>ROUND(I142*H142,2)</f>
        <v>0</v>
      </c>
      <c r="K142" s="230" t="s">
        <v>187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0.205</v>
      </c>
      <c r="T142" s="238">
        <f>S142*H142</f>
        <v>1.64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188</v>
      </c>
      <c r="AT142" s="239" t="s">
        <v>183</v>
      </c>
      <c r="AU142" s="239" t="s">
        <v>84</v>
      </c>
      <c r="AY142" s="18" t="s">
        <v>181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80</v>
      </c>
      <c r="BK142" s="240">
        <f>ROUND(I142*H142,2)</f>
        <v>0</v>
      </c>
      <c r="BL142" s="18" t="s">
        <v>188</v>
      </c>
      <c r="BM142" s="239" t="s">
        <v>204</v>
      </c>
    </row>
    <row r="143" spans="1:51" s="13" customFormat="1" ht="12">
      <c r="A143" s="13"/>
      <c r="B143" s="241"/>
      <c r="C143" s="242"/>
      <c r="D143" s="243" t="s">
        <v>190</v>
      </c>
      <c r="E143" s="244" t="s">
        <v>1</v>
      </c>
      <c r="F143" s="245" t="s">
        <v>191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190</v>
      </c>
      <c r="AU143" s="251" t="s">
        <v>84</v>
      </c>
      <c r="AV143" s="13" t="s">
        <v>80</v>
      </c>
      <c r="AW143" s="13" t="s">
        <v>32</v>
      </c>
      <c r="AX143" s="13" t="s">
        <v>76</v>
      </c>
      <c r="AY143" s="251" t="s">
        <v>181</v>
      </c>
    </row>
    <row r="144" spans="1:51" s="14" customFormat="1" ht="12">
      <c r="A144" s="14"/>
      <c r="B144" s="252"/>
      <c r="C144" s="253"/>
      <c r="D144" s="243" t="s">
        <v>190</v>
      </c>
      <c r="E144" s="254" t="s">
        <v>1</v>
      </c>
      <c r="F144" s="255" t="s">
        <v>1146</v>
      </c>
      <c r="G144" s="253"/>
      <c r="H144" s="256">
        <v>8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190</v>
      </c>
      <c r="AU144" s="262" t="s">
        <v>84</v>
      </c>
      <c r="AV144" s="14" t="s">
        <v>84</v>
      </c>
      <c r="AW144" s="14" t="s">
        <v>32</v>
      </c>
      <c r="AX144" s="14" t="s">
        <v>80</v>
      </c>
      <c r="AY144" s="262" t="s">
        <v>181</v>
      </c>
    </row>
    <row r="145" spans="1:65" s="2" customFormat="1" ht="24.15" customHeight="1">
      <c r="A145" s="39"/>
      <c r="B145" s="40"/>
      <c r="C145" s="228" t="s">
        <v>188</v>
      </c>
      <c r="D145" s="228" t="s">
        <v>183</v>
      </c>
      <c r="E145" s="229" t="s">
        <v>207</v>
      </c>
      <c r="F145" s="230" t="s">
        <v>208</v>
      </c>
      <c r="G145" s="231" t="s">
        <v>209</v>
      </c>
      <c r="H145" s="232">
        <v>5</v>
      </c>
      <c r="I145" s="233"/>
      <c r="J145" s="234">
        <f>ROUND(I145*H145,2)</f>
        <v>0</v>
      </c>
      <c r="K145" s="230" t="s">
        <v>187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3E-05</v>
      </c>
      <c r="R145" s="237">
        <f>Q145*H145</f>
        <v>0.00015000000000000001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188</v>
      </c>
      <c r="AT145" s="239" t="s">
        <v>183</v>
      </c>
      <c r="AU145" s="239" t="s">
        <v>84</v>
      </c>
      <c r="AY145" s="18" t="s">
        <v>181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80</v>
      </c>
      <c r="BK145" s="240">
        <f>ROUND(I145*H145,2)</f>
        <v>0</v>
      </c>
      <c r="BL145" s="18" t="s">
        <v>188</v>
      </c>
      <c r="BM145" s="239" t="s">
        <v>210</v>
      </c>
    </row>
    <row r="146" spans="1:51" s="13" customFormat="1" ht="12">
      <c r="A146" s="13"/>
      <c r="B146" s="241"/>
      <c r="C146" s="242"/>
      <c r="D146" s="243" t="s">
        <v>190</v>
      </c>
      <c r="E146" s="244" t="s">
        <v>1</v>
      </c>
      <c r="F146" s="245" t="s">
        <v>191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190</v>
      </c>
      <c r="AU146" s="251" t="s">
        <v>84</v>
      </c>
      <c r="AV146" s="13" t="s">
        <v>80</v>
      </c>
      <c r="AW146" s="13" t="s">
        <v>32</v>
      </c>
      <c r="AX146" s="13" t="s">
        <v>76</v>
      </c>
      <c r="AY146" s="251" t="s">
        <v>181</v>
      </c>
    </row>
    <row r="147" spans="1:51" s="14" customFormat="1" ht="12">
      <c r="A147" s="14"/>
      <c r="B147" s="252"/>
      <c r="C147" s="253"/>
      <c r="D147" s="243" t="s">
        <v>190</v>
      </c>
      <c r="E147" s="254" t="s">
        <v>1</v>
      </c>
      <c r="F147" s="255" t="s">
        <v>206</v>
      </c>
      <c r="G147" s="253"/>
      <c r="H147" s="256">
        <v>5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190</v>
      </c>
      <c r="AU147" s="262" t="s">
        <v>84</v>
      </c>
      <c r="AV147" s="14" t="s">
        <v>84</v>
      </c>
      <c r="AW147" s="14" t="s">
        <v>32</v>
      </c>
      <c r="AX147" s="14" t="s">
        <v>80</v>
      </c>
      <c r="AY147" s="262" t="s">
        <v>181</v>
      </c>
    </row>
    <row r="148" spans="1:65" s="2" customFormat="1" ht="24.15" customHeight="1">
      <c r="A148" s="39"/>
      <c r="B148" s="40"/>
      <c r="C148" s="228" t="s">
        <v>206</v>
      </c>
      <c r="D148" s="228" t="s">
        <v>183</v>
      </c>
      <c r="E148" s="229" t="s">
        <v>212</v>
      </c>
      <c r="F148" s="230" t="s">
        <v>213</v>
      </c>
      <c r="G148" s="231" t="s">
        <v>214</v>
      </c>
      <c r="H148" s="232">
        <v>0.5</v>
      </c>
      <c r="I148" s="233"/>
      <c r="J148" s="234">
        <f>ROUND(I148*H148,2)</f>
        <v>0</v>
      </c>
      <c r="K148" s="230" t="s">
        <v>187</v>
      </c>
      <c r="L148" s="45"/>
      <c r="M148" s="235" t="s">
        <v>1</v>
      </c>
      <c r="N148" s="236" t="s">
        <v>41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188</v>
      </c>
      <c r="AT148" s="239" t="s">
        <v>183</v>
      </c>
      <c r="AU148" s="239" t="s">
        <v>84</v>
      </c>
      <c r="AY148" s="18" t="s">
        <v>181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80</v>
      </c>
      <c r="BK148" s="240">
        <f>ROUND(I148*H148,2)</f>
        <v>0</v>
      </c>
      <c r="BL148" s="18" t="s">
        <v>188</v>
      </c>
      <c r="BM148" s="239" t="s">
        <v>215</v>
      </c>
    </row>
    <row r="149" spans="1:51" s="13" customFormat="1" ht="12">
      <c r="A149" s="13"/>
      <c r="B149" s="241"/>
      <c r="C149" s="242"/>
      <c r="D149" s="243" t="s">
        <v>190</v>
      </c>
      <c r="E149" s="244" t="s">
        <v>1</v>
      </c>
      <c r="F149" s="245" t="s">
        <v>191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190</v>
      </c>
      <c r="AU149" s="251" t="s">
        <v>84</v>
      </c>
      <c r="AV149" s="13" t="s">
        <v>80</v>
      </c>
      <c r="AW149" s="13" t="s">
        <v>32</v>
      </c>
      <c r="AX149" s="13" t="s">
        <v>76</v>
      </c>
      <c r="AY149" s="251" t="s">
        <v>181</v>
      </c>
    </row>
    <row r="150" spans="1:51" s="14" customFormat="1" ht="12">
      <c r="A150" s="14"/>
      <c r="B150" s="252"/>
      <c r="C150" s="253"/>
      <c r="D150" s="243" t="s">
        <v>190</v>
      </c>
      <c r="E150" s="254" t="s">
        <v>1</v>
      </c>
      <c r="F150" s="255" t="s">
        <v>893</v>
      </c>
      <c r="G150" s="253"/>
      <c r="H150" s="256">
        <v>0.5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190</v>
      </c>
      <c r="AU150" s="262" t="s">
        <v>84</v>
      </c>
      <c r="AV150" s="14" t="s">
        <v>84</v>
      </c>
      <c r="AW150" s="14" t="s">
        <v>32</v>
      </c>
      <c r="AX150" s="14" t="s">
        <v>80</v>
      </c>
      <c r="AY150" s="262" t="s">
        <v>181</v>
      </c>
    </row>
    <row r="151" spans="1:65" s="2" customFormat="1" ht="24.15" customHeight="1">
      <c r="A151" s="39"/>
      <c r="B151" s="40"/>
      <c r="C151" s="228" t="s">
        <v>14</v>
      </c>
      <c r="D151" s="228" t="s">
        <v>183</v>
      </c>
      <c r="E151" s="229" t="s">
        <v>218</v>
      </c>
      <c r="F151" s="230" t="s">
        <v>219</v>
      </c>
      <c r="G151" s="231" t="s">
        <v>203</v>
      </c>
      <c r="H151" s="232">
        <v>0.81</v>
      </c>
      <c r="I151" s="233"/>
      <c r="J151" s="234">
        <f>ROUND(I151*H151,2)</f>
        <v>0</v>
      </c>
      <c r="K151" s="230" t="s">
        <v>187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0.00868</v>
      </c>
      <c r="R151" s="237">
        <f>Q151*H151</f>
        <v>0.0070308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188</v>
      </c>
      <c r="AT151" s="239" t="s">
        <v>183</v>
      </c>
      <c r="AU151" s="239" t="s">
        <v>84</v>
      </c>
      <c r="AY151" s="18" t="s">
        <v>181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80</v>
      </c>
      <c r="BK151" s="240">
        <f>ROUND(I151*H151,2)</f>
        <v>0</v>
      </c>
      <c r="BL151" s="18" t="s">
        <v>188</v>
      </c>
      <c r="BM151" s="239" t="s">
        <v>801</v>
      </c>
    </row>
    <row r="152" spans="1:51" s="13" customFormat="1" ht="12">
      <c r="A152" s="13"/>
      <c r="B152" s="241"/>
      <c r="C152" s="242"/>
      <c r="D152" s="243" t="s">
        <v>190</v>
      </c>
      <c r="E152" s="244" t="s">
        <v>1</v>
      </c>
      <c r="F152" s="245" t="s">
        <v>191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190</v>
      </c>
      <c r="AU152" s="251" t="s">
        <v>84</v>
      </c>
      <c r="AV152" s="13" t="s">
        <v>80</v>
      </c>
      <c r="AW152" s="13" t="s">
        <v>32</v>
      </c>
      <c r="AX152" s="13" t="s">
        <v>76</v>
      </c>
      <c r="AY152" s="251" t="s">
        <v>181</v>
      </c>
    </row>
    <row r="153" spans="1:51" s="14" customFormat="1" ht="12">
      <c r="A153" s="14"/>
      <c r="B153" s="252"/>
      <c r="C153" s="253"/>
      <c r="D153" s="243" t="s">
        <v>190</v>
      </c>
      <c r="E153" s="254" t="s">
        <v>1</v>
      </c>
      <c r="F153" s="255" t="s">
        <v>236</v>
      </c>
      <c r="G153" s="253"/>
      <c r="H153" s="256">
        <v>0.81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190</v>
      </c>
      <c r="AU153" s="262" t="s">
        <v>84</v>
      </c>
      <c r="AV153" s="14" t="s">
        <v>84</v>
      </c>
      <c r="AW153" s="14" t="s">
        <v>32</v>
      </c>
      <c r="AX153" s="14" t="s">
        <v>80</v>
      </c>
      <c r="AY153" s="262" t="s">
        <v>181</v>
      </c>
    </row>
    <row r="154" spans="1:65" s="2" customFormat="1" ht="24.15" customHeight="1">
      <c r="A154" s="39"/>
      <c r="B154" s="40"/>
      <c r="C154" s="228" t="s">
        <v>217</v>
      </c>
      <c r="D154" s="228" t="s">
        <v>183</v>
      </c>
      <c r="E154" s="229" t="s">
        <v>238</v>
      </c>
      <c r="F154" s="230" t="s">
        <v>239</v>
      </c>
      <c r="G154" s="231" t="s">
        <v>203</v>
      </c>
      <c r="H154" s="232">
        <v>2.43</v>
      </c>
      <c r="I154" s="233"/>
      <c r="J154" s="234">
        <f>ROUND(I154*H154,2)</f>
        <v>0</v>
      </c>
      <c r="K154" s="230" t="s">
        <v>187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0.0369</v>
      </c>
      <c r="R154" s="237">
        <f>Q154*H154</f>
        <v>0.08966700000000001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188</v>
      </c>
      <c r="AT154" s="239" t="s">
        <v>183</v>
      </c>
      <c r="AU154" s="239" t="s">
        <v>84</v>
      </c>
      <c r="AY154" s="18" t="s">
        <v>181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80</v>
      </c>
      <c r="BK154" s="240">
        <f>ROUND(I154*H154,2)</f>
        <v>0</v>
      </c>
      <c r="BL154" s="18" t="s">
        <v>188</v>
      </c>
      <c r="BM154" s="239" t="s">
        <v>1147</v>
      </c>
    </row>
    <row r="155" spans="1:51" s="13" customFormat="1" ht="12">
      <c r="A155" s="13"/>
      <c r="B155" s="241"/>
      <c r="C155" s="242"/>
      <c r="D155" s="243" t="s">
        <v>190</v>
      </c>
      <c r="E155" s="244" t="s">
        <v>1</v>
      </c>
      <c r="F155" s="245" t="s">
        <v>191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190</v>
      </c>
      <c r="AU155" s="251" t="s">
        <v>84</v>
      </c>
      <c r="AV155" s="13" t="s">
        <v>80</v>
      </c>
      <c r="AW155" s="13" t="s">
        <v>32</v>
      </c>
      <c r="AX155" s="13" t="s">
        <v>76</v>
      </c>
      <c r="AY155" s="251" t="s">
        <v>181</v>
      </c>
    </row>
    <row r="156" spans="1:51" s="14" customFormat="1" ht="12">
      <c r="A156" s="14"/>
      <c r="B156" s="252"/>
      <c r="C156" s="253"/>
      <c r="D156" s="243" t="s">
        <v>190</v>
      </c>
      <c r="E156" s="254" t="s">
        <v>1</v>
      </c>
      <c r="F156" s="255" t="s">
        <v>915</v>
      </c>
      <c r="G156" s="253"/>
      <c r="H156" s="256">
        <v>2.43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190</v>
      </c>
      <c r="AU156" s="262" t="s">
        <v>84</v>
      </c>
      <c r="AV156" s="14" t="s">
        <v>84</v>
      </c>
      <c r="AW156" s="14" t="s">
        <v>32</v>
      </c>
      <c r="AX156" s="14" t="s">
        <v>80</v>
      </c>
      <c r="AY156" s="262" t="s">
        <v>181</v>
      </c>
    </row>
    <row r="157" spans="1:65" s="2" customFormat="1" ht="16.5" customHeight="1">
      <c r="A157" s="39"/>
      <c r="B157" s="40"/>
      <c r="C157" s="228" t="s">
        <v>222</v>
      </c>
      <c r="D157" s="228" t="s">
        <v>183</v>
      </c>
      <c r="E157" s="229" t="s">
        <v>249</v>
      </c>
      <c r="F157" s="230" t="s">
        <v>250</v>
      </c>
      <c r="G157" s="231" t="s">
        <v>203</v>
      </c>
      <c r="H157" s="232">
        <v>19</v>
      </c>
      <c r="I157" s="233"/>
      <c r="J157" s="234">
        <f>ROUND(I157*H157,2)</f>
        <v>0</v>
      </c>
      <c r="K157" s="230" t="s">
        <v>187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0.00056</v>
      </c>
      <c r="R157" s="237">
        <f>Q157*H157</f>
        <v>0.010639999999999998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188</v>
      </c>
      <c r="AT157" s="239" t="s">
        <v>183</v>
      </c>
      <c r="AU157" s="239" t="s">
        <v>84</v>
      </c>
      <c r="AY157" s="18" t="s">
        <v>181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80</v>
      </c>
      <c r="BK157" s="240">
        <f>ROUND(I157*H157,2)</f>
        <v>0</v>
      </c>
      <c r="BL157" s="18" t="s">
        <v>188</v>
      </c>
      <c r="BM157" s="239" t="s">
        <v>1148</v>
      </c>
    </row>
    <row r="158" spans="1:51" s="13" customFormat="1" ht="12">
      <c r="A158" s="13"/>
      <c r="B158" s="241"/>
      <c r="C158" s="242"/>
      <c r="D158" s="243" t="s">
        <v>190</v>
      </c>
      <c r="E158" s="244" t="s">
        <v>1</v>
      </c>
      <c r="F158" s="245" t="s">
        <v>252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190</v>
      </c>
      <c r="AU158" s="251" t="s">
        <v>84</v>
      </c>
      <c r="AV158" s="13" t="s">
        <v>80</v>
      </c>
      <c r="AW158" s="13" t="s">
        <v>32</v>
      </c>
      <c r="AX158" s="13" t="s">
        <v>76</v>
      </c>
      <c r="AY158" s="251" t="s">
        <v>181</v>
      </c>
    </row>
    <row r="159" spans="1:51" s="14" customFormat="1" ht="12">
      <c r="A159" s="14"/>
      <c r="B159" s="252"/>
      <c r="C159" s="253"/>
      <c r="D159" s="243" t="s">
        <v>190</v>
      </c>
      <c r="E159" s="254" t="s">
        <v>1</v>
      </c>
      <c r="F159" s="255" t="s">
        <v>1149</v>
      </c>
      <c r="G159" s="253"/>
      <c r="H159" s="256">
        <v>19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190</v>
      </c>
      <c r="AU159" s="262" t="s">
        <v>84</v>
      </c>
      <c r="AV159" s="14" t="s">
        <v>84</v>
      </c>
      <c r="AW159" s="14" t="s">
        <v>32</v>
      </c>
      <c r="AX159" s="14" t="s">
        <v>80</v>
      </c>
      <c r="AY159" s="262" t="s">
        <v>181</v>
      </c>
    </row>
    <row r="160" spans="1:65" s="2" customFormat="1" ht="21.75" customHeight="1">
      <c r="A160" s="39"/>
      <c r="B160" s="40"/>
      <c r="C160" s="228" t="s">
        <v>227</v>
      </c>
      <c r="D160" s="228" t="s">
        <v>183</v>
      </c>
      <c r="E160" s="229" t="s">
        <v>255</v>
      </c>
      <c r="F160" s="230" t="s">
        <v>256</v>
      </c>
      <c r="G160" s="231" t="s">
        <v>203</v>
      </c>
      <c r="H160" s="232">
        <v>19</v>
      </c>
      <c r="I160" s="233"/>
      <c r="J160" s="234">
        <f>ROUND(I160*H160,2)</f>
        <v>0</v>
      </c>
      <c r="K160" s="230" t="s">
        <v>187</v>
      </c>
      <c r="L160" s="45"/>
      <c r="M160" s="235" t="s">
        <v>1</v>
      </c>
      <c r="N160" s="236" t="s">
        <v>41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188</v>
      </c>
      <c r="AT160" s="239" t="s">
        <v>183</v>
      </c>
      <c r="AU160" s="239" t="s">
        <v>84</v>
      </c>
      <c r="AY160" s="18" t="s">
        <v>181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80</v>
      </c>
      <c r="BK160" s="240">
        <f>ROUND(I160*H160,2)</f>
        <v>0</v>
      </c>
      <c r="BL160" s="18" t="s">
        <v>188</v>
      </c>
      <c r="BM160" s="239" t="s">
        <v>1150</v>
      </c>
    </row>
    <row r="161" spans="1:51" s="13" customFormat="1" ht="12">
      <c r="A161" s="13"/>
      <c r="B161" s="241"/>
      <c r="C161" s="242"/>
      <c r="D161" s="243" t="s">
        <v>190</v>
      </c>
      <c r="E161" s="244" t="s">
        <v>1</v>
      </c>
      <c r="F161" s="245" t="s">
        <v>252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190</v>
      </c>
      <c r="AU161" s="251" t="s">
        <v>84</v>
      </c>
      <c r="AV161" s="13" t="s">
        <v>80</v>
      </c>
      <c r="AW161" s="13" t="s">
        <v>32</v>
      </c>
      <c r="AX161" s="13" t="s">
        <v>76</v>
      </c>
      <c r="AY161" s="251" t="s">
        <v>181</v>
      </c>
    </row>
    <row r="162" spans="1:51" s="14" customFormat="1" ht="12">
      <c r="A162" s="14"/>
      <c r="B162" s="252"/>
      <c r="C162" s="253"/>
      <c r="D162" s="243" t="s">
        <v>190</v>
      </c>
      <c r="E162" s="254" t="s">
        <v>1</v>
      </c>
      <c r="F162" s="255" t="s">
        <v>1149</v>
      </c>
      <c r="G162" s="253"/>
      <c r="H162" s="256">
        <v>19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190</v>
      </c>
      <c r="AU162" s="262" t="s">
        <v>84</v>
      </c>
      <c r="AV162" s="14" t="s">
        <v>84</v>
      </c>
      <c r="AW162" s="14" t="s">
        <v>32</v>
      </c>
      <c r="AX162" s="14" t="s">
        <v>80</v>
      </c>
      <c r="AY162" s="262" t="s">
        <v>181</v>
      </c>
    </row>
    <row r="163" spans="1:65" s="2" customFormat="1" ht="24.15" customHeight="1">
      <c r="A163" s="39"/>
      <c r="B163" s="40"/>
      <c r="C163" s="228" t="s">
        <v>232</v>
      </c>
      <c r="D163" s="228" t="s">
        <v>183</v>
      </c>
      <c r="E163" s="229" t="s">
        <v>243</v>
      </c>
      <c r="F163" s="230" t="s">
        <v>244</v>
      </c>
      <c r="G163" s="231" t="s">
        <v>245</v>
      </c>
      <c r="H163" s="232">
        <v>7.452</v>
      </c>
      <c r="I163" s="233"/>
      <c r="J163" s="234">
        <f>ROUND(I163*H163,2)</f>
        <v>0</v>
      </c>
      <c r="K163" s="230" t="s">
        <v>187</v>
      </c>
      <c r="L163" s="45"/>
      <c r="M163" s="235" t="s">
        <v>1</v>
      </c>
      <c r="N163" s="236" t="s">
        <v>41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188</v>
      </c>
      <c r="AT163" s="239" t="s">
        <v>183</v>
      </c>
      <c r="AU163" s="239" t="s">
        <v>84</v>
      </c>
      <c r="AY163" s="18" t="s">
        <v>181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80</v>
      </c>
      <c r="BK163" s="240">
        <f>ROUND(I163*H163,2)</f>
        <v>0</v>
      </c>
      <c r="BL163" s="18" t="s">
        <v>188</v>
      </c>
      <c r="BM163" s="239" t="s">
        <v>246</v>
      </c>
    </row>
    <row r="164" spans="1:51" s="13" customFormat="1" ht="12">
      <c r="A164" s="13"/>
      <c r="B164" s="241"/>
      <c r="C164" s="242"/>
      <c r="D164" s="243" t="s">
        <v>190</v>
      </c>
      <c r="E164" s="244" t="s">
        <v>1</v>
      </c>
      <c r="F164" s="245" t="s">
        <v>191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190</v>
      </c>
      <c r="AU164" s="251" t="s">
        <v>84</v>
      </c>
      <c r="AV164" s="13" t="s">
        <v>80</v>
      </c>
      <c r="AW164" s="13" t="s">
        <v>32</v>
      </c>
      <c r="AX164" s="13" t="s">
        <v>76</v>
      </c>
      <c r="AY164" s="251" t="s">
        <v>181</v>
      </c>
    </row>
    <row r="165" spans="1:51" s="14" customFormat="1" ht="12">
      <c r="A165" s="14"/>
      <c r="B165" s="252"/>
      <c r="C165" s="253"/>
      <c r="D165" s="243" t="s">
        <v>190</v>
      </c>
      <c r="E165" s="254" t="s">
        <v>1</v>
      </c>
      <c r="F165" s="255" t="s">
        <v>1151</v>
      </c>
      <c r="G165" s="253"/>
      <c r="H165" s="256">
        <v>7.452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190</v>
      </c>
      <c r="AU165" s="262" t="s">
        <v>84</v>
      </c>
      <c r="AV165" s="14" t="s">
        <v>84</v>
      </c>
      <c r="AW165" s="14" t="s">
        <v>32</v>
      </c>
      <c r="AX165" s="14" t="s">
        <v>80</v>
      </c>
      <c r="AY165" s="262" t="s">
        <v>181</v>
      </c>
    </row>
    <row r="166" spans="1:65" s="2" customFormat="1" ht="24.15" customHeight="1">
      <c r="A166" s="39"/>
      <c r="B166" s="40"/>
      <c r="C166" s="228" t="s">
        <v>237</v>
      </c>
      <c r="D166" s="228" t="s">
        <v>183</v>
      </c>
      <c r="E166" s="229" t="s">
        <v>808</v>
      </c>
      <c r="F166" s="230" t="s">
        <v>809</v>
      </c>
      <c r="G166" s="231" t="s">
        <v>459</v>
      </c>
      <c r="H166" s="232">
        <v>4</v>
      </c>
      <c r="I166" s="233"/>
      <c r="J166" s="234">
        <f>ROUND(I166*H166,2)</f>
        <v>0</v>
      </c>
      <c r="K166" s="230" t="s">
        <v>187</v>
      </c>
      <c r="L166" s="45"/>
      <c r="M166" s="235" t="s">
        <v>1</v>
      </c>
      <c r="N166" s="236" t="s">
        <v>41</v>
      </c>
      <c r="O166" s="92"/>
      <c r="P166" s="237">
        <f>O166*H166</f>
        <v>0</v>
      </c>
      <c r="Q166" s="237">
        <v>0.00065</v>
      </c>
      <c r="R166" s="237">
        <f>Q166*H166</f>
        <v>0.0026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188</v>
      </c>
      <c r="AT166" s="239" t="s">
        <v>183</v>
      </c>
      <c r="AU166" s="239" t="s">
        <v>84</v>
      </c>
      <c r="AY166" s="18" t="s">
        <v>181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80</v>
      </c>
      <c r="BK166" s="240">
        <f>ROUND(I166*H166,2)</f>
        <v>0</v>
      </c>
      <c r="BL166" s="18" t="s">
        <v>188</v>
      </c>
      <c r="BM166" s="239" t="s">
        <v>810</v>
      </c>
    </row>
    <row r="167" spans="1:51" s="13" customFormat="1" ht="12">
      <c r="A167" s="13"/>
      <c r="B167" s="241"/>
      <c r="C167" s="242"/>
      <c r="D167" s="243" t="s">
        <v>190</v>
      </c>
      <c r="E167" s="244" t="s">
        <v>1</v>
      </c>
      <c r="F167" s="245" t="s">
        <v>191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190</v>
      </c>
      <c r="AU167" s="251" t="s">
        <v>84</v>
      </c>
      <c r="AV167" s="13" t="s">
        <v>80</v>
      </c>
      <c r="AW167" s="13" t="s">
        <v>32</v>
      </c>
      <c r="AX167" s="13" t="s">
        <v>76</v>
      </c>
      <c r="AY167" s="251" t="s">
        <v>181</v>
      </c>
    </row>
    <row r="168" spans="1:51" s="14" customFormat="1" ht="12">
      <c r="A168" s="14"/>
      <c r="B168" s="252"/>
      <c r="C168" s="253"/>
      <c r="D168" s="243" t="s">
        <v>190</v>
      </c>
      <c r="E168" s="254" t="s">
        <v>1</v>
      </c>
      <c r="F168" s="255" t="s">
        <v>188</v>
      </c>
      <c r="G168" s="253"/>
      <c r="H168" s="256">
        <v>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190</v>
      </c>
      <c r="AU168" s="262" t="s">
        <v>84</v>
      </c>
      <c r="AV168" s="14" t="s">
        <v>84</v>
      </c>
      <c r="AW168" s="14" t="s">
        <v>32</v>
      </c>
      <c r="AX168" s="14" t="s">
        <v>80</v>
      </c>
      <c r="AY168" s="262" t="s">
        <v>181</v>
      </c>
    </row>
    <row r="169" spans="1:65" s="2" customFormat="1" ht="24.15" customHeight="1">
      <c r="A169" s="39"/>
      <c r="B169" s="40"/>
      <c r="C169" s="228" t="s">
        <v>242</v>
      </c>
      <c r="D169" s="228" t="s">
        <v>183</v>
      </c>
      <c r="E169" s="229" t="s">
        <v>811</v>
      </c>
      <c r="F169" s="230" t="s">
        <v>812</v>
      </c>
      <c r="G169" s="231" t="s">
        <v>459</v>
      </c>
      <c r="H169" s="232">
        <v>4</v>
      </c>
      <c r="I169" s="233"/>
      <c r="J169" s="234">
        <f>ROUND(I169*H169,2)</f>
        <v>0</v>
      </c>
      <c r="K169" s="230" t="s">
        <v>187</v>
      </c>
      <c r="L169" s="45"/>
      <c r="M169" s="235" t="s">
        <v>1</v>
      </c>
      <c r="N169" s="236" t="s">
        <v>41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188</v>
      </c>
      <c r="AT169" s="239" t="s">
        <v>183</v>
      </c>
      <c r="AU169" s="239" t="s">
        <v>84</v>
      </c>
      <c r="AY169" s="18" t="s">
        <v>181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80</v>
      </c>
      <c r="BK169" s="240">
        <f>ROUND(I169*H169,2)</f>
        <v>0</v>
      </c>
      <c r="BL169" s="18" t="s">
        <v>188</v>
      </c>
      <c r="BM169" s="239" t="s">
        <v>813</v>
      </c>
    </row>
    <row r="170" spans="1:51" s="13" customFormat="1" ht="12">
      <c r="A170" s="13"/>
      <c r="B170" s="241"/>
      <c r="C170" s="242"/>
      <c r="D170" s="243" t="s">
        <v>190</v>
      </c>
      <c r="E170" s="244" t="s">
        <v>1</v>
      </c>
      <c r="F170" s="245" t="s">
        <v>191</v>
      </c>
      <c r="G170" s="242"/>
      <c r="H170" s="244" t="s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190</v>
      </c>
      <c r="AU170" s="251" t="s">
        <v>84</v>
      </c>
      <c r="AV170" s="13" t="s">
        <v>80</v>
      </c>
      <c r="AW170" s="13" t="s">
        <v>32</v>
      </c>
      <c r="AX170" s="13" t="s">
        <v>76</v>
      </c>
      <c r="AY170" s="251" t="s">
        <v>181</v>
      </c>
    </row>
    <row r="171" spans="1:51" s="14" customFormat="1" ht="12">
      <c r="A171" s="14"/>
      <c r="B171" s="252"/>
      <c r="C171" s="253"/>
      <c r="D171" s="243" t="s">
        <v>190</v>
      </c>
      <c r="E171" s="254" t="s">
        <v>1</v>
      </c>
      <c r="F171" s="255" t="s">
        <v>188</v>
      </c>
      <c r="G171" s="253"/>
      <c r="H171" s="256">
        <v>4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190</v>
      </c>
      <c r="AU171" s="262" t="s">
        <v>84</v>
      </c>
      <c r="AV171" s="14" t="s">
        <v>84</v>
      </c>
      <c r="AW171" s="14" t="s">
        <v>32</v>
      </c>
      <c r="AX171" s="14" t="s">
        <v>80</v>
      </c>
      <c r="AY171" s="262" t="s">
        <v>181</v>
      </c>
    </row>
    <row r="172" spans="1:65" s="2" customFormat="1" ht="24.15" customHeight="1">
      <c r="A172" s="39"/>
      <c r="B172" s="40"/>
      <c r="C172" s="228" t="s">
        <v>248</v>
      </c>
      <c r="D172" s="228" t="s">
        <v>183</v>
      </c>
      <c r="E172" s="229" t="s">
        <v>267</v>
      </c>
      <c r="F172" s="230" t="s">
        <v>268</v>
      </c>
      <c r="G172" s="231" t="s">
        <v>203</v>
      </c>
      <c r="H172" s="232">
        <v>1.7</v>
      </c>
      <c r="I172" s="233"/>
      <c r="J172" s="234">
        <f>ROUND(I172*H172,2)</f>
        <v>0</v>
      </c>
      <c r="K172" s="230" t="s">
        <v>187</v>
      </c>
      <c r="L172" s="45"/>
      <c r="M172" s="235" t="s">
        <v>1</v>
      </c>
      <c r="N172" s="236" t="s">
        <v>41</v>
      </c>
      <c r="O172" s="92"/>
      <c r="P172" s="237">
        <f>O172*H172</f>
        <v>0</v>
      </c>
      <c r="Q172" s="237">
        <v>0.00047</v>
      </c>
      <c r="R172" s="237">
        <f>Q172*H172</f>
        <v>0.0007989999999999999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188</v>
      </c>
      <c r="AT172" s="239" t="s">
        <v>183</v>
      </c>
      <c r="AU172" s="239" t="s">
        <v>84</v>
      </c>
      <c r="AY172" s="18" t="s">
        <v>181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80</v>
      </c>
      <c r="BK172" s="240">
        <f>ROUND(I172*H172,2)</f>
        <v>0</v>
      </c>
      <c r="BL172" s="18" t="s">
        <v>188</v>
      </c>
      <c r="BM172" s="239" t="s">
        <v>269</v>
      </c>
    </row>
    <row r="173" spans="1:51" s="13" customFormat="1" ht="12">
      <c r="A173" s="13"/>
      <c r="B173" s="241"/>
      <c r="C173" s="242"/>
      <c r="D173" s="243" t="s">
        <v>190</v>
      </c>
      <c r="E173" s="244" t="s">
        <v>1</v>
      </c>
      <c r="F173" s="245" t="s">
        <v>191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190</v>
      </c>
      <c r="AU173" s="251" t="s">
        <v>84</v>
      </c>
      <c r="AV173" s="13" t="s">
        <v>80</v>
      </c>
      <c r="AW173" s="13" t="s">
        <v>32</v>
      </c>
      <c r="AX173" s="13" t="s">
        <v>76</v>
      </c>
      <c r="AY173" s="251" t="s">
        <v>181</v>
      </c>
    </row>
    <row r="174" spans="1:51" s="14" customFormat="1" ht="12">
      <c r="A174" s="14"/>
      <c r="B174" s="252"/>
      <c r="C174" s="253"/>
      <c r="D174" s="243" t="s">
        <v>190</v>
      </c>
      <c r="E174" s="254" t="s">
        <v>1</v>
      </c>
      <c r="F174" s="255" t="s">
        <v>814</v>
      </c>
      <c r="G174" s="253"/>
      <c r="H174" s="256">
        <v>1.7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190</v>
      </c>
      <c r="AU174" s="262" t="s">
        <v>84</v>
      </c>
      <c r="AV174" s="14" t="s">
        <v>84</v>
      </c>
      <c r="AW174" s="14" t="s">
        <v>32</v>
      </c>
      <c r="AX174" s="14" t="s">
        <v>80</v>
      </c>
      <c r="AY174" s="262" t="s">
        <v>181</v>
      </c>
    </row>
    <row r="175" spans="1:65" s="2" customFormat="1" ht="24.15" customHeight="1">
      <c r="A175" s="39"/>
      <c r="B175" s="40"/>
      <c r="C175" s="228" t="s">
        <v>254</v>
      </c>
      <c r="D175" s="228" t="s">
        <v>183</v>
      </c>
      <c r="E175" s="229" t="s">
        <v>272</v>
      </c>
      <c r="F175" s="230" t="s">
        <v>273</v>
      </c>
      <c r="G175" s="231" t="s">
        <v>203</v>
      </c>
      <c r="H175" s="232">
        <v>1.7</v>
      </c>
      <c r="I175" s="233"/>
      <c r="J175" s="234">
        <f>ROUND(I175*H175,2)</f>
        <v>0</v>
      </c>
      <c r="K175" s="230" t="s">
        <v>187</v>
      </c>
      <c r="L175" s="45"/>
      <c r="M175" s="235" t="s">
        <v>1</v>
      </c>
      <c r="N175" s="236" t="s">
        <v>41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188</v>
      </c>
      <c r="AT175" s="239" t="s">
        <v>183</v>
      </c>
      <c r="AU175" s="239" t="s">
        <v>84</v>
      </c>
      <c r="AY175" s="18" t="s">
        <v>181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80</v>
      </c>
      <c r="BK175" s="240">
        <f>ROUND(I175*H175,2)</f>
        <v>0</v>
      </c>
      <c r="BL175" s="18" t="s">
        <v>188</v>
      </c>
      <c r="BM175" s="239" t="s">
        <v>274</v>
      </c>
    </row>
    <row r="176" spans="1:51" s="13" customFormat="1" ht="12">
      <c r="A176" s="13"/>
      <c r="B176" s="241"/>
      <c r="C176" s="242"/>
      <c r="D176" s="243" t="s">
        <v>190</v>
      </c>
      <c r="E176" s="244" t="s">
        <v>1</v>
      </c>
      <c r="F176" s="245" t="s">
        <v>191</v>
      </c>
      <c r="G176" s="242"/>
      <c r="H176" s="244" t="s">
        <v>1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190</v>
      </c>
      <c r="AU176" s="251" t="s">
        <v>84</v>
      </c>
      <c r="AV176" s="13" t="s">
        <v>80</v>
      </c>
      <c r="AW176" s="13" t="s">
        <v>32</v>
      </c>
      <c r="AX176" s="13" t="s">
        <v>76</v>
      </c>
      <c r="AY176" s="251" t="s">
        <v>181</v>
      </c>
    </row>
    <row r="177" spans="1:51" s="14" customFormat="1" ht="12">
      <c r="A177" s="14"/>
      <c r="B177" s="252"/>
      <c r="C177" s="253"/>
      <c r="D177" s="243" t="s">
        <v>190</v>
      </c>
      <c r="E177" s="254" t="s">
        <v>1</v>
      </c>
      <c r="F177" s="255" t="s">
        <v>814</v>
      </c>
      <c r="G177" s="253"/>
      <c r="H177" s="256">
        <v>1.7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190</v>
      </c>
      <c r="AU177" s="262" t="s">
        <v>84</v>
      </c>
      <c r="AV177" s="14" t="s">
        <v>84</v>
      </c>
      <c r="AW177" s="14" t="s">
        <v>32</v>
      </c>
      <c r="AX177" s="14" t="s">
        <v>80</v>
      </c>
      <c r="AY177" s="262" t="s">
        <v>181</v>
      </c>
    </row>
    <row r="178" spans="1:65" s="2" customFormat="1" ht="33" customHeight="1">
      <c r="A178" s="39"/>
      <c r="B178" s="40"/>
      <c r="C178" s="228" t="s">
        <v>8</v>
      </c>
      <c r="D178" s="228" t="s">
        <v>183</v>
      </c>
      <c r="E178" s="229" t="s">
        <v>928</v>
      </c>
      <c r="F178" s="230" t="s">
        <v>929</v>
      </c>
      <c r="G178" s="231" t="s">
        <v>245</v>
      </c>
      <c r="H178" s="232">
        <v>3.068</v>
      </c>
      <c r="I178" s="233"/>
      <c r="J178" s="234">
        <f>ROUND(I178*H178,2)</f>
        <v>0</v>
      </c>
      <c r="K178" s="230" t="s">
        <v>187</v>
      </c>
      <c r="L178" s="45"/>
      <c r="M178" s="235" t="s">
        <v>1</v>
      </c>
      <c r="N178" s="236" t="s">
        <v>41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188</v>
      </c>
      <c r="AT178" s="239" t="s">
        <v>183</v>
      </c>
      <c r="AU178" s="239" t="s">
        <v>84</v>
      </c>
      <c r="AY178" s="18" t="s">
        <v>181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80</v>
      </c>
      <c r="BK178" s="240">
        <f>ROUND(I178*H178,2)</f>
        <v>0</v>
      </c>
      <c r="BL178" s="18" t="s">
        <v>188</v>
      </c>
      <c r="BM178" s="239" t="s">
        <v>278</v>
      </c>
    </row>
    <row r="179" spans="1:51" s="13" customFormat="1" ht="12">
      <c r="A179" s="13"/>
      <c r="B179" s="241"/>
      <c r="C179" s="242"/>
      <c r="D179" s="243" t="s">
        <v>190</v>
      </c>
      <c r="E179" s="244" t="s">
        <v>1</v>
      </c>
      <c r="F179" s="245" t="s">
        <v>191</v>
      </c>
      <c r="G179" s="242"/>
      <c r="H179" s="244" t="s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190</v>
      </c>
      <c r="AU179" s="251" t="s">
        <v>84</v>
      </c>
      <c r="AV179" s="13" t="s">
        <v>80</v>
      </c>
      <c r="AW179" s="13" t="s">
        <v>32</v>
      </c>
      <c r="AX179" s="13" t="s">
        <v>76</v>
      </c>
      <c r="AY179" s="251" t="s">
        <v>181</v>
      </c>
    </row>
    <row r="180" spans="1:51" s="13" customFormat="1" ht="12">
      <c r="A180" s="13"/>
      <c r="B180" s="241"/>
      <c r="C180" s="242"/>
      <c r="D180" s="243" t="s">
        <v>190</v>
      </c>
      <c r="E180" s="244" t="s">
        <v>1</v>
      </c>
      <c r="F180" s="245" t="s">
        <v>279</v>
      </c>
      <c r="G180" s="242"/>
      <c r="H180" s="244" t="s">
        <v>1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190</v>
      </c>
      <c r="AU180" s="251" t="s">
        <v>84</v>
      </c>
      <c r="AV180" s="13" t="s">
        <v>80</v>
      </c>
      <c r="AW180" s="13" t="s">
        <v>32</v>
      </c>
      <c r="AX180" s="13" t="s">
        <v>76</v>
      </c>
      <c r="AY180" s="251" t="s">
        <v>181</v>
      </c>
    </row>
    <row r="181" spans="1:51" s="14" customFormat="1" ht="12">
      <c r="A181" s="14"/>
      <c r="B181" s="252"/>
      <c r="C181" s="253"/>
      <c r="D181" s="243" t="s">
        <v>190</v>
      </c>
      <c r="E181" s="254" t="s">
        <v>1</v>
      </c>
      <c r="F181" s="255" t="s">
        <v>1152</v>
      </c>
      <c r="G181" s="253"/>
      <c r="H181" s="256">
        <v>13.082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190</v>
      </c>
      <c r="AU181" s="262" t="s">
        <v>84</v>
      </c>
      <c r="AV181" s="14" t="s">
        <v>84</v>
      </c>
      <c r="AW181" s="14" t="s">
        <v>32</v>
      </c>
      <c r="AX181" s="14" t="s">
        <v>76</v>
      </c>
      <c r="AY181" s="262" t="s">
        <v>181</v>
      </c>
    </row>
    <row r="182" spans="1:51" s="14" customFormat="1" ht="12">
      <c r="A182" s="14"/>
      <c r="B182" s="252"/>
      <c r="C182" s="253"/>
      <c r="D182" s="243" t="s">
        <v>190</v>
      </c>
      <c r="E182" s="254" t="s">
        <v>1</v>
      </c>
      <c r="F182" s="255" t="s">
        <v>1153</v>
      </c>
      <c r="G182" s="253"/>
      <c r="H182" s="256">
        <v>-1.296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190</v>
      </c>
      <c r="AU182" s="262" t="s">
        <v>84</v>
      </c>
      <c r="AV182" s="14" t="s">
        <v>84</v>
      </c>
      <c r="AW182" s="14" t="s">
        <v>32</v>
      </c>
      <c r="AX182" s="14" t="s">
        <v>76</v>
      </c>
      <c r="AY182" s="262" t="s">
        <v>181</v>
      </c>
    </row>
    <row r="183" spans="1:51" s="14" customFormat="1" ht="12">
      <c r="A183" s="14"/>
      <c r="B183" s="252"/>
      <c r="C183" s="253"/>
      <c r="D183" s="243" t="s">
        <v>190</v>
      </c>
      <c r="E183" s="254" t="s">
        <v>1</v>
      </c>
      <c r="F183" s="255" t="s">
        <v>1154</v>
      </c>
      <c r="G183" s="253"/>
      <c r="H183" s="256">
        <v>-1.559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190</v>
      </c>
      <c r="AU183" s="262" t="s">
        <v>84</v>
      </c>
      <c r="AV183" s="14" t="s">
        <v>84</v>
      </c>
      <c r="AW183" s="14" t="s">
        <v>32</v>
      </c>
      <c r="AX183" s="14" t="s">
        <v>76</v>
      </c>
      <c r="AY183" s="262" t="s">
        <v>181</v>
      </c>
    </row>
    <row r="184" spans="1:51" s="15" customFormat="1" ht="12">
      <c r="A184" s="15"/>
      <c r="B184" s="263"/>
      <c r="C184" s="264"/>
      <c r="D184" s="243" t="s">
        <v>190</v>
      </c>
      <c r="E184" s="265" t="s">
        <v>123</v>
      </c>
      <c r="F184" s="266" t="s">
        <v>142</v>
      </c>
      <c r="G184" s="264"/>
      <c r="H184" s="267">
        <v>10.227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190</v>
      </c>
      <c r="AU184" s="273" t="s">
        <v>84</v>
      </c>
      <c r="AV184" s="15" t="s">
        <v>188</v>
      </c>
      <c r="AW184" s="15" t="s">
        <v>32</v>
      </c>
      <c r="AX184" s="15" t="s">
        <v>76</v>
      </c>
      <c r="AY184" s="273" t="s">
        <v>181</v>
      </c>
    </row>
    <row r="185" spans="1:51" s="14" customFormat="1" ht="12">
      <c r="A185" s="14"/>
      <c r="B185" s="252"/>
      <c r="C185" s="253"/>
      <c r="D185" s="243" t="s">
        <v>190</v>
      </c>
      <c r="E185" s="254" t="s">
        <v>1</v>
      </c>
      <c r="F185" s="255" t="s">
        <v>286</v>
      </c>
      <c r="G185" s="253"/>
      <c r="H185" s="256">
        <v>3.068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190</v>
      </c>
      <c r="AU185" s="262" t="s">
        <v>84</v>
      </c>
      <c r="AV185" s="14" t="s">
        <v>84</v>
      </c>
      <c r="AW185" s="14" t="s">
        <v>32</v>
      </c>
      <c r="AX185" s="14" t="s">
        <v>80</v>
      </c>
      <c r="AY185" s="262" t="s">
        <v>181</v>
      </c>
    </row>
    <row r="186" spans="1:65" s="2" customFormat="1" ht="33" customHeight="1">
      <c r="A186" s="39"/>
      <c r="B186" s="40"/>
      <c r="C186" s="228" t="s">
        <v>262</v>
      </c>
      <c r="D186" s="228" t="s">
        <v>183</v>
      </c>
      <c r="E186" s="229" t="s">
        <v>937</v>
      </c>
      <c r="F186" s="230" t="s">
        <v>938</v>
      </c>
      <c r="G186" s="231" t="s">
        <v>245</v>
      </c>
      <c r="H186" s="232">
        <v>7.159</v>
      </c>
      <c r="I186" s="233"/>
      <c r="J186" s="234">
        <f>ROUND(I186*H186,2)</f>
        <v>0</v>
      </c>
      <c r="K186" s="230" t="s">
        <v>187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188</v>
      </c>
      <c r="AT186" s="239" t="s">
        <v>183</v>
      </c>
      <c r="AU186" s="239" t="s">
        <v>84</v>
      </c>
      <c r="AY186" s="18" t="s">
        <v>181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80</v>
      </c>
      <c r="BK186" s="240">
        <f>ROUND(I186*H186,2)</f>
        <v>0</v>
      </c>
      <c r="BL186" s="18" t="s">
        <v>188</v>
      </c>
      <c r="BM186" s="239" t="s">
        <v>290</v>
      </c>
    </row>
    <row r="187" spans="1:51" s="14" customFormat="1" ht="12">
      <c r="A187" s="14"/>
      <c r="B187" s="252"/>
      <c r="C187" s="253"/>
      <c r="D187" s="243" t="s">
        <v>190</v>
      </c>
      <c r="E187" s="254" t="s">
        <v>1</v>
      </c>
      <c r="F187" s="255" t="s">
        <v>291</v>
      </c>
      <c r="G187" s="253"/>
      <c r="H187" s="256">
        <v>7.159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190</v>
      </c>
      <c r="AU187" s="262" t="s">
        <v>84</v>
      </c>
      <c r="AV187" s="14" t="s">
        <v>84</v>
      </c>
      <c r="AW187" s="14" t="s">
        <v>32</v>
      </c>
      <c r="AX187" s="14" t="s">
        <v>80</v>
      </c>
      <c r="AY187" s="262" t="s">
        <v>181</v>
      </c>
    </row>
    <row r="188" spans="1:65" s="2" customFormat="1" ht="21.75" customHeight="1">
      <c r="A188" s="39"/>
      <c r="B188" s="40"/>
      <c r="C188" s="228" t="s">
        <v>266</v>
      </c>
      <c r="D188" s="228" t="s">
        <v>183</v>
      </c>
      <c r="E188" s="229" t="s">
        <v>292</v>
      </c>
      <c r="F188" s="230" t="s">
        <v>293</v>
      </c>
      <c r="G188" s="231" t="s">
        <v>186</v>
      </c>
      <c r="H188" s="232">
        <v>9.69</v>
      </c>
      <c r="I188" s="233"/>
      <c r="J188" s="234">
        <f>ROUND(I188*H188,2)</f>
        <v>0</v>
      </c>
      <c r="K188" s="230" t="s">
        <v>187</v>
      </c>
      <c r="L188" s="45"/>
      <c r="M188" s="235" t="s">
        <v>1</v>
      </c>
      <c r="N188" s="236" t="s">
        <v>41</v>
      </c>
      <c r="O188" s="92"/>
      <c r="P188" s="237">
        <f>O188*H188</f>
        <v>0</v>
      </c>
      <c r="Q188" s="237">
        <v>0.00084</v>
      </c>
      <c r="R188" s="237">
        <f>Q188*H188</f>
        <v>0.0081396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188</v>
      </c>
      <c r="AT188" s="239" t="s">
        <v>183</v>
      </c>
      <c r="AU188" s="239" t="s">
        <v>84</v>
      </c>
      <c r="AY188" s="18" t="s">
        <v>181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80</v>
      </c>
      <c r="BK188" s="240">
        <f>ROUND(I188*H188,2)</f>
        <v>0</v>
      </c>
      <c r="BL188" s="18" t="s">
        <v>188</v>
      </c>
      <c r="BM188" s="239" t="s">
        <v>294</v>
      </c>
    </row>
    <row r="189" spans="1:51" s="13" customFormat="1" ht="12">
      <c r="A189" s="13"/>
      <c r="B189" s="241"/>
      <c r="C189" s="242"/>
      <c r="D189" s="243" t="s">
        <v>190</v>
      </c>
      <c r="E189" s="244" t="s">
        <v>1</v>
      </c>
      <c r="F189" s="245" t="s">
        <v>191</v>
      </c>
      <c r="G189" s="242"/>
      <c r="H189" s="244" t="s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190</v>
      </c>
      <c r="AU189" s="251" t="s">
        <v>84</v>
      </c>
      <c r="AV189" s="13" t="s">
        <v>80</v>
      </c>
      <c r="AW189" s="13" t="s">
        <v>32</v>
      </c>
      <c r="AX189" s="13" t="s">
        <v>76</v>
      </c>
      <c r="AY189" s="251" t="s">
        <v>181</v>
      </c>
    </row>
    <row r="190" spans="1:51" s="14" customFormat="1" ht="12">
      <c r="A190" s="14"/>
      <c r="B190" s="252"/>
      <c r="C190" s="253"/>
      <c r="D190" s="243" t="s">
        <v>190</v>
      </c>
      <c r="E190" s="254" t="s">
        <v>1</v>
      </c>
      <c r="F190" s="255" t="s">
        <v>1155</v>
      </c>
      <c r="G190" s="253"/>
      <c r="H190" s="256">
        <v>32.3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190</v>
      </c>
      <c r="AU190" s="262" t="s">
        <v>84</v>
      </c>
      <c r="AV190" s="14" t="s">
        <v>84</v>
      </c>
      <c r="AW190" s="14" t="s">
        <v>32</v>
      </c>
      <c r="AX190" s="14" t="s">
        <v>76</v>
      </c>
      <c r="AY190" s="262" t="s">
        <v>181</v>
      </c>
    </row>
    <row r="191" spans="1:51" s="15" customFormat="1" ht="12">
      <c r="A191" s="15"/>
      <c r="B191" s="263"/>
      <c r="C191" s="264"/>
      <c r="D191" s="243" t="s">
        <v>190</v>
      </c>
      <c r="E191" s="265" t="s">
        <v>114</v>
      </c>
      <c r="F191" s="266" t="s">
        <v>142</v>
      </c>
      <c r="G191" s="264"/>
      <c r="H191" s="267">
        <v>32.3</v>
      </c>
      <c r="I191" s="268"/>
      <c r="J191" s="264"/>
      <c r="K191" s="264"/>
      <c r="L191" s="269"/>
      <c r="M191" s="270"/>
      <c r="N191" s="271"/>
      <c r="O191" s="271"/>
      <c r="P191" s="271"/>
      <c r="Q191" s="271"/>
      <c r="R191" s="271"/>
      <c r="S191" s="271"/>
      <c r="T191" s="27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3" t="s">
        <v>190</v>
      </c>
      <c r="AU191" s="273" t="s">
        <v>84</v>
      </c>
      <c r="AV191" s="15" t="s">
        <v>188</v>
      </c>
      <c r="AW191" s="15" t="s">
        <v>32</v>
      </c>
      <c r="AX191" s="15" t="s">
        <v>76</v>
      </c>
      <c r="AY191" s="273" t="s">
        <v>181</v>
      </c>
    </row>
    <row r="192" spans="1:51" s="14" customFormat="1" ht="12">
      <c r="A192" s="14"/>
      <c r="B192" s="252"/>
      <c r="C192" s="253"/>
      <c r="D192" s="243" t="s">
        <v>190</v>
      </c>
      <c r="E192" s="254" t="s">
        <v>1</v>
      </c>
      <c r="F192" s="255" t="s">
        <v>299</v>
      </c>
      <c r="G192" s="253"/>
      <c r="H192" s="256">
        <v>9.69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190</v>
      </c>
      <c r="AU192" s="262" t="s">
        <v>84</v>
      </c>
      <c r="AV192" s="14" t="s">
        <v>84</v>
      </c>
      <c r="AW192" s="14" t="s">
        <v>32</v>
      </c>
      <c r="AX192" s="14" t="s">
        <v>80</v>
      </c>
      <c r="AY192" s="262" t="s">
        <v>181</v>
      </c>
    </row>
    <row r="193" spans="1:65" s="2" customFormat="1" ht="24.15" customHeight="1">
      <c r="A193" s="39"/>
      <c r="B193" s="40"/>
      <c r="C193" s="228" t="s">
        <v>271</v>
      </c>
      <c r="D193" s="228" t="s">
        <v>183</v>
      </c>
      <c r="E193" s="229" t="s">
        <v>301</v>
      </c>
      <c r="F193" s="230" t="s">
        <v>302</v>
      </c>
      <c r="G193" s="231" t="s">
        <v>186</v>
      </c>
      <c r="H193" s="232">
        <v>9.69</v>
      </c>
      <c r="I193" s="233"/>
      <c r="J193" s="234">
        <f>ROUND(I193*H193,2)</f>
        <v>0</v>
      </c>
      <c r="K193" s="230" t="s">
        <v>187</v>
      </c>
      <c r="L193" s="45"/>
      <c r="M193" s="235" t="s">
        <v>1</v>
      </c>
      <c r="N193" s="236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188</v>
      </c>
      <c r="AT193" s="239" t="s">
        <v>183</v>
      </c>
      <c r="AU193" s="239" t="s">
        <v>84</v>
      </c>
      <c r="AY193" s="18" t="s">
        <v>181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80</v>
      </c>
      <c r="BK193" s="240">
        <f>ROUND(I193*H193,2)</f>
        <v>0</v>
      </c>
      <c r="BL193" s="18" t="s">
        <v>188</v>
      </c>
      <c r="BM193" s="239" t="s">
        <v>303</v>
      </c>
    </row>
    <row r="194" spans="1:51" s="14" customFormat="1" ht="12">
      <c r="A194" s="14"/>
      <c r="B194" s="252"/>
      <c r="C194" s="253"/>
      <c r="D194" s="243" t="s">
        <v>190</v>
      </c>
      <c r="E194" s="254" t="s">
        <v>1</v>
      </c>
      <c r="F194" s="255" t="s">
        <v>299</v>
      </c>
      <c r="G194" s="253"/>
      <c r="H194" s="256">
        <v>9.69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190</v>
      </c>
      <c r="AU194" s="262" t="s">
        <v>84</v>
      </c>
      <c r="AV194" s="14" t="s">
        <v>84</v>
      </c>
      <c r="AW194" s="14" t="s">
        <v>32</v>
      </c>
      <c r="AX194" s="14" t="s">
        <v>80</v>
      </c>
      <c r="AY194" s="262" t="s">
        <v>181</v>
      </c>
    </row>
    <row r="195" spans="1:65" s="2" customFormat="1" ht="37.8" customHeight="1">
      <c r="A195" s="39"/>
      <c r="B195" s="40"/>
      <c r="C195" s="228" t="s">
        <v>275</v>
      </c>
      <c r="D195" s="228" t="s">
        <v>183</v>
      </c>
      <c r="E195" s="229" t="s">
        <v>305</v>
      </c>
      <c r="F195" s="230" t="s">
        <v>306</v>
      </c>
      <c r="G195" s="231" t="s">
        <v>245</v>
      </c>
      <c r="H195" s="232">
        <v>2.266</v>
      </c>
      <c r="I195" s="233"/>
      <c r="J195" s="234">
        <f>ROUND(I195*H195,2)</f>
        <v>0</v>
      </c>
      <c r="K195" s="230" t="s">
        <v>187</v>
      </c>
      <c r="L195" s="45"/>
      <c r="M195" s="235" t="s">
        <v>1</v>
      </c>
      <c r="N195" s="236" t="s">
        <v>41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188</v>
      </c>
      <c r="AT195" s="239" t="s">
        <v>183</v>
      </c>
      <c r="AU195" s="239" t="s">
        <v>84</v>
      </c>
      <c r="AY195" s="18" t="s">
        <v>181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80</v>
      </c>
      <c r="BK195" s="240">
        <f>ROUND(I195*H195,2)</f>
        <v>0</v>
      </c>
      <c r="BL195" s="18" t="s">
        <v>188</v>
      </c>
      <c r="BM195" s="239" t="s">
        <v>819</v>
      </c>
    </row>
    <row r="196" spans="1:51" s="13" customFormat="1" ht="12">
      <c r="A196" s="13"/>
      <c r="B196" s="241"/>
      <c r="C196" s="242"/>
      <c r="D196" s="243" t="s">
        <v>190</v>
      </c>
      <c r="E196" s="244" t="s">
        <v>1</v>
      </c>
      <c r="F196" s="245" t="s">
        <v>191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190</v>
      </c>
      <c r="AU196" s="251" t="s">
        <v>84</v>
      </c>
      <c r="AV196" s="13" t="s">
        <v>80</v>
      </c>
      <c r="AW196" s="13" t="s">
        <v>32</v>
      </c>
      <c r="AX196" s="13" t="s">
        <v>76</v>
      </c>
      <c r="AY196" s="251" t="s">
        <v>181</v>
      </c>
    </row>
    <row r="197" spans="1:51" s="13" customFormat="1" ht="12">
      <c r="A197" s="13"/>
      <c r="B197" s="241"/>
      <c r="C197" s="242"/>
      <c r="D197" s="243" t="s">
        <v>190</v>
      </c>
      <c r="E197" s="244" t="s">
        <v>1</v>
      </c>
      <c r="F197" s="245" t="s">
        <v>308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190</v>
      </c>
      <c r="AU197" s="251" t="s">
        <v>84</v>
      </c>
      <c r="AV197" s="13" t="s">
        <v>80</v>
      </c>
      <c r="AW197" s="13" t="s">
        <v>32</v>
      </c>
      <c r="AX197" s="13" t="s">
        <v>76</v>
      </c>
      <c r="AY197" s="251" t="s">
        <v>181</v>
      </c>
    </row>
    <row r="198" spans="1:51" s="13" customFormat="1" ht="12">
      <c r="A198" s="13"/>
      <c r="B198" s="241"/>
      <c r="C198" s="242"/>
      <c r="D198" s="243" t="s">
        <v>190</v>
      </c>
      <c r="E198" s="244" t="s">
        <v>1</v>
      </c>
      <c r="F198" s="245" t="s">
        <v>309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190</v>
      </c>
      <c r="AU198" s="251" t="s">
        <v>84</v>
      </c>
      <c r="AV198" s="13" t="s">
        <v>80</v>
      </c>
      <c r="AW198" s="13" t="s">
        <v>32</v>
      </c>
      <c r="AX198" s="13" t="s">
        <v>76</v>
      </c>
      <c r="AY198" s="251" t="s">
        <v>181</v>
      </c>
    </row>
    <row r="199" spans="1:51" s="14" customFormat="1" ht="12">
      <c r="A199" s="14"/>
      <c r="B199" s="252"/>
      <c r="C199" s="253"/>
      <c r="D199" s="243" t="s">
        <v>190</v>
      </c>
      <c r="E199" s="254" t="s">
        <v>1</v>
      </c>
      <c r="F199" s="255" t="s">
        <v>1156</v>
      </c>
      <c r="G199" s="253"/>
      <c r="H199" s="256">
        <v>0.77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190</v>
      </c>
      <c r="AU199" s="262" t="s">
        <v>84</v>
      </c>
      <c r="AV199" s="14" t="s">
        <v>84</v>
      </c>
      <c r="AW199" s="14" t="s">
        <v>32</v>
      </c>
      <c r="AX199" s="14" t="s">
        <v>76</v>
      </c>
      <c r="AY199" s="262" t="s">
        <v>181</v>
      </c>
    </row>
    <row r="200" spans="1:51" s="16" customFormat="1" ht="12">
      <c r="A200" s="16"/>
      <c r="B200" s="274"/>
      <c r="C200" s="275"/>
      <c r="D200" s="243" t="s">
        <v>190</v>
      </c>
      <c r="E200" s="276" t="s">
        <v>779</v>
      </c>
      <c r="F200" s="277" t="s">
        <v>133</v>
      </c>
      <c r="G200" s="275"/>
      <c r="H200" s="278">
        <v>0.77</v>
      </c>
      <c r="I200" s="279"/>
      <c r="J200" s="275"/>
      <c r="K200" s="275"/>
      <c r="L200" s="280"/>
      <c r="M200" s="281"/>
      <c r="N200" s="282"/>
      <c r="O200" s="282"/>
      <c r="P200" s="282"/>
      <c r="Q200" s="282"/>
      <c r="R200" s="282"/>
      <c r="S200" s="282"/>
      <c r="T200" s="283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4" t="s">
        <v>190</v>
      </c>
      <c r="AU200" s="284" t="s">
        <v>84</v>
      </c>
      <c r="AV200" s="16" t="s">
        <v>100</v>
      </c>
      <c r="AW200" s="16" t="s">
        <v>32</v>
      </c>
      <c r="AX200" s="16" t="s">
        <v>76</v>
      </c>
      <c r="AY200" s="284" t="s">
        <v>181</v>
      </c>
    </row>
    <row r="201" spans="1:51" s="13" customFormat="1" ht="12">
      <c r="A201" s="13"/>
      <c r="B201" s="241"/>
      <c r="C201" s="242"/>
      <c r="D201" s="243" t="s">
        <v>190</v>
      </c>
      <c r="E201" s="244" t="s">
        <v>1</v>
      </c>
      <c r="F201" s="245" t="s">
        <v>312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190</v>
      </c>
      <c r="AU201" s="251" t="s">
        <v>84</v>
      </c>
      <c r="AV201" s="13" t="s">
        <v>80</v>
      </c>
      <c r="AW201" s="13" t="s">
        <v>32</v>
      </c>
      <c r="AX201" s="13" t="s">
        <v>76</v>
      </c>
      <c r="AY201" s="251" t="s">
        <v>181</v>
      </c>
    </row>
    <row r="202" spans="1:51" s="14" customFormat="1" ht="12">
      <c r="A202" s="14"/>
      <c r="B202" s="252"/>
      <c r="C202" s="253"/>
      <c r="D202" s="243" t="s">
        <v>190</v>
      </c>
      <c r="E202" s="254" t="s">
        <v>1</v>
      </c>
      <c r="F202" s="255" t="s">
        <v>1157</v>
      </c>
      <c r="G202" s="253"/>
      <c r="H202" s="256">
        <v>2.693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190</v>
      </c>
      <c r="AU202" s="262" t="s">
        <v>84</v>
      </c>
      <c r="AV202" s="14" t="s">
        <v>84</v>
      </c>
      <c r="AW202" s="14" t="s">
        <v>32</v>
      </c>
      <c r="AX202" s="14" t="s">
        <v>76</v>
      </c>
      <c r="AY202" s="262" t="s">
        <v>181</v>
      </c>
    </row>
    <row r="203" spans="1:51" s="16" customFormat="1" ht="12">
      <c r="A203" s="16"/>
      <c r="B203" s="274"/>
      <c r="C203" s="275"/>
      <c r="D203" s="243" t="s">
        <v>190</v>
      </c>
      <c r="E203" s="276" t="s">
        <v>781</v>
      </c>
      <c r="F203" s="277" t="s">
        <v>133</v>
      </c>
      <c r="G203" s="275"/>
      <c r="H203" s="278">
        <v>2.693</v>
      </c>
      <c r="I203" s="279"/>
      <c r="J203" s="275"/>
      <c r="K203" s="275"/>
      <c r="L203" s="280"/>
      <c r="M203" s="281"/>
      <c r="N203" s="282"/>
      <c r="O203" s="282"/>
      <c r="P203" s="282"/>
      <c r="Q203" s="282"/>
      <c r="R203" s="282"/>
      <c r="S203" s="282"/>
      <c r="T203" s="283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84" t="s">
        <v>190</v>
      </c>
      <c r="AU203" s="284" t="s">
        <v>84</v>
      </c>
      <c r="AV203" s="16" t="s">
        <v>100</v>
      </c>
      <c r="AW203" s="16" t="s">
        <v>32</v>
      </c>
      <c r="AX203" s="16" t="s">
        <v>76</v>
      </c>
      <c r="AY203" s="284" t="s">
        <v>181</v>
      </c>
    </row>
    <row r="204" spans="1:51" s="15" customFormat="1" ht="12">
      <c r="A204" s="15"/>
      <c r="B204" s="263"/>
      <c r="C204" s="264"/>
      <c r="D204" s="243" t="s">
        <v>190</v>
      </c>
      <c r="E204" s="265" t="s">
        <v>141</v>
      </c>
      <c r="F204" s="266" t="s">
        <v>142</v>
      </c>
      <c r="G204" s="264"/>
      <c r="H204" s="267">
        <v>3.463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3" t="s">
        <v>190</v>
      </c>
      <c r="AU204" s="273" t="s">
        <v>84</v>
      </c>
      <c r="AV204" s="15" t="s">
        <v>188</v>
      </c>
      <c r="AW204" s="15" t="s">
        <v>32</v>
      </c>
      <c r="AX204" s="15" t="s">
        <v>76</v>
      </c>
      <c r="AY204" s="273" t="s">
        <v>181</v>
      </c>
    </row>
    <row r="205" spans="1:51" s="14" customFormat="1" ht="12">
      <c r="A205" s="14"/>
      <c r="B205" s="252"/>
      <c r="C205" s="253"/>
      <c r="D205" s="243" t="s">
        <v>190</v>
      </c>
      <c r="E205" s="254" t="s">
        <v>146</v>
      </c>
      <c r="F205" s="255" t="s">
        <v>1158</v>
      </c>
      <c r="G205" s="253"/>
      <c r="H205" s="256">
        <v>2.673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190</v>
      </c>
      <c r="AU205" s="262" t="s">
        <v>84</v>
      </c>
      <c r="AV205" s="14" t="s">
        <v>84</v>
      </c>
      <c r="AW205" s="14" t="s">
        <v>32</v>
      </c>
      <c r="AX205" s="14" t="s">
        <v>76</v>
      </c>
      <c r="AY205" s="262" t="s">
        <v>181</v>
      </c>
    </row>
    <row r="206" spans="1:51" s="14" customFormat="1" ht="12">
      <c r="A206" s="14"/>
      <c r="B206" s="252"/>
      <c r="C206" s="253"/>
      <c r="D206" s="243" t="s">
        <v>190</v>
      </c>
      <c r="E206" s="254" t="s">
        <v>126</v>
      </c>
      <c r="F206" s="255" t="s">
        <v>823</v>
      </c>
      <c r="G206" s="253"/>
      <c r="H206" s="256">
        <v>4.091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190</v>
      </c>
      <c r="AU206" s="262" t="s">
        <v>84</v>
      </c>
      <c r="AV206" s="14" t="s">
        <v>84</v>
      </c>
      <c r="AW206" s="14" t="s">
        <v>32</v>
      </c>
      <c r="AX206" s="14" t="s">
        <v>76</v>
      </c>
      <c r="AY206" s="262" t="s">
        <v>181</v>
      </c>
    </row>
    <row r="207" spans="1:51" s="14" customFormat="1" ht="12">
      <c r="A207" s="14"/>
      <c r="B207" s="252"/>
      <c r="C207" s="253"/>
      <c r="D207" s="243" t="s">
        <v>190</v>
      </c>
      <c r="E207" s="254" t="s">
        <v>144</v>
      </c>
      <c r="F207" s="255" t="s">
        <v>319</v>
      </c>
      <c r="G207" s="253"/>
      <c r="H207" s="256">
        <v>7.554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190</v>
      </c>
      <c r="AU207" s="262" t="s">
        <v>84</v>
      </c>
      <c r="AV207" s="14" t="s">
        <v>84</v>
      </c>
      <c r="AW207" s="14" t="s">
        <v>32</v>
      </c>
      <c r="AX207" s="14" t="s">
        <v>76</v>
      </c>
      <c r="AY207" s="262" t="s">
        <v>181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320</v>
      </c>
      <c r="G208" s="253"/>
      <c r="H208" s="256">
        <v>2.266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80</v>
      </c>
      <c r="AY208" s="262" t="s">
        <v>181</v>
      </c>
    </row>
    <row r="209" spans="1:65" s="2" customFormat="1" ht="37.8" customHeight="1">
      <c r="A209" s="39"/>
      <c r="B209" s="40"/>
      <c r="C209" s="228" t="s">
        <v>287</v>
      </c>
      <c r="D209" s="228" t="s">
        <v>183</v>
      </c>
      <c r="E209" s="229" t="s">
        <v>322</v>
      </c>
      <c r="F209" s="230" t="s">
        <v>323</v>
      </c>
      <c r="G209" s="231" t="s">
        <v>245</v>
      </c>
      <c r="H209" s="232">
        <v>9.065</v>
      </c>
      <c r="I209" s="233"/>
      <c r="J209" s="234">
        <f>ROUND(I209*H209,2)</f>
        <v>0</v>
      </c>
      <c r="K209" s="230" t="s">
        <v>187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188</v>
      </c>
      <c r="AT209" s="239" t="s">
        <v>183</v>
      </c>
      <c r="AU209" s="239" t="s">
        <v>84</v>
      </c>
      <c r="AY209" s="18" t="s">
        <v>181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80</v>
      </c>
      <c r="BK209" s="240">
        <f>ROUND(I209*H209,2)</f>
        <v>0</v>
      </c>
      <c r="BL209" s="18" t="s">
        <v>188</v>
      </c>
      <c r="BM209" s="239" t="s">
        <v>1159</v>
      </c>
    </row>
    <row r="210" spans="1:51" s="14" customFormat="1" ht="12">
      <c r="A210" s="14"/>
      <c r="B210" s="252"/>
      <c r="C210" s="253"/>
      <c r="D210" s="243" t="s">
        <v>190</v>
      </c>
      <c r="E210" s="254" t="s">
        <v>1</v>
      </c>
      <c r="F210" s="255" t="s">
        <v>325</v>
      </c>
      <c r="G210" s="253"/>
      <c r="H210" s="256">
        <v>9.065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190</v>
      </c>
      <c r="AU210" s="262" t="s">
        <v>84</v>
      </c>
      <c r="AV210" s="14" t="s">
        <v>84</v>
      </c>
      <c r="AW210" s="14" t="s">
        <v>32</v>
      </c>
      <c r="AX210" s="14" t="s">
        <v>80</v>
      </c>
      <c r="AY210" s="262" t="s">
        <v>181</v>
      </c>
    </row>
    <row r="211" spans="1:65" s="2" customFormat="1" ht="37.8" customHeight="1">
      <c r="A211" s="39"/>
      <c r="B211" s="40"/>
      <c r="C211" s="228" t="s">
        <v>7</v>
      </c>
      <c r="D211" s="228" t="s">
        <v>183</v>
      </c>
      <c r="E211" s="229" t="s">
        <v>327</v>
      </c>
      <c r="F211" s="230" t="s">
        <v>328</v>
      </c>
      <c r="G211" s="231" t="s">
        <v>245</v>
      </c>
      <c r="H211" s="232">
        <v>5.288</v>
      </c>
      <c r="I211" s="233"/>
      <c r="J211" s="234">
        <f>ROUND(I211*H211,2)</f>
        <v>0</v>
      </c>
      <c r="K211" s="230" t="s">
        <v>187</v>
      </c>
      <c r="L211" s="45"/>
      <c r="M211" s="235" t="s">
        <v>1</v>
      </c>
      <c r="N211" s="236" t="s">
        <v>41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188</v>
      </c>
      <c r="AT211" s="239" t="s">
        <v>183</v>
      </c>
      <c r="AU211" s="239" t="s">
        <v>84</v>
      </c>
      <c r="AY211" s="18" t="s">
        <v>181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80</v>
      </c>
      <c r="BK211" s="240">
        <f>ROUND(I211*H211,2)</f>
        <v>0</v>
      </c>
      <c r="BL211" s="18" t="s">
        <v>188</v>
      </c>
      <c r="BM211" s="239" t="s">
        <v>825</v>
      </c>
    </row>
    <row r="212" spans="1:51" s="14" customFormat="1" ht="12">
      <c r="A212" s="14"/>
      <c r="B212" s="252"/>
      <c r="C212" s="253"/>
      <c r="D212" s="243" t="s">
        <v>190</v>
      </c>
      <c r="E212" s="254" t="s">
        <v>1</v>
      </c>
      <c r="F212" s="255" t="s">
        <v>330</v>
      </c>
      <c r="G212" s="253"/>
      <c r="H212" s="256">
        <v>5.288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190</v>
      </c>
      <c r="AU212" s="262" t="s">
        <v>84</v>
      </c>
      <c r="AV212" s="14" t="s">
        <v>84</v>
      </c>
      <c r="AW212" s="14" t="s">
        <v>32</v>
      </c>
      <c r="AX212" s="14" t="s">
        <v>80</v>
      </c>
      <c r="AY212" s="262" t="s">
        <v>181</v>
      </c>
    </row>
    <row r="213" spans="1:65" s="2" customFormat="1" ht="37.8" customHeight="1">
      <c r="A213" s="39"/>
      <c r="B213" s="40"/>
      <c r="C213" s="228" t="s">
        <v>300</v>
      </c>
      <c r="D213" s="228" t="s">
        <v>183</v>
      </c>
      <c r="E213" s="229" t="s">
        <v>332</v>
      </c>
      <c r="F213" s="230" t="s">
        <v>333</v>
      </c>
      <c r="G213" s="231" t="s">
        <v>245</v>
      </c>
      <c r="H213" s="232">
        <v>21.151</v>
      </c>
      <c r="I213" s="233"/>
      <c r="J213" s="234">
        <f>ROUND(I213*H213,2)</f>
        <v>0</v>
      </c>
      <c r="K213" s="230" t="s">
        <v>187</v>
      </c>
      <c r="L213" s="45"/>
      <c r="M213" s="235" t="s">
        <v>1</v>
      </c>
      <c r="N213" s="236" t="s">
        <v>41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188</v>
      </c>
      <c r="AT213" s="239" t="s">
        <v>183</v>
      </c>
      <c r="AU213" s="239" t="s">
        <v>84</v>
      </c>
      <c r="AY213" s="18" t="s">
        <v>181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80</v>
      </c>
      <c r="BK213" s="240">
        <f>ROUND(I213*H213,2)</f>
        <v>0</v>
      </c>
      <c r="BL213" s="18" t="s">
        <v>188</v>
      </c>
      <c r="BM213" s="239" t="s">
        <v>1160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335</v>
      </c>
      <c r="G214" s="253"/>
      <c r="H214" s="256">
        <v>21.151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80</v>
      </c>
      <c r="AY214" s="262" t="s">
        <v>181</v>
      </c>
    </row>
    <row r="215" spans="1:65" s="2" customFormat="1" ht="24.15" customHeight="1">
      <c r="A215" s="39"/>
      <c r="B215" s="40"/>
      <c r="C215" s="228" t="s">
        <v>304</v>
      </c>
      <c r="D215" s="228" t="s">
        <v>183</v>
      </c>
      <c r="E215" s="229" t="s">
        <v>337</v>
      </c>
      <c r="F215" s="230" t="s">
        <v>338</v>
      </c>
      <c r="G215" s="231" t="s">
        <v>245</v>
      </c>
      <c r="H215" s="232">
        <v>2.266</v>
      </c>
      <c r="I215" s="233"/>
      <c r="J215" s="234">
        <f>ROUND(I215*H215,2)</f>
        <v>0</v>
      </c>
      <c r="K215" s="230" t="s">
        <v>187</v>
      </c>
      <c r="L215" s="45"/>
      <c r="M215" s="235" t="s">
        <v>1</v>
      </c>
      <c r="N215" s="236" t="s">
        <v>41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188</v>
      </c>
      <c r="AT215" s="239" t="s">
        <v>183</v>
      </c>
      <c r="AU215" s="239" t="s">
        <v>84</v>
      </c>
      <c r="AY215" s="18" t="s">
        <v>181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80</v>
      </c>
      <c r="BK215" s="240">
        <f>ROUND(I215*H215,2)</f>
        <v>0</v>
      </c>
      <c r="BL215" s="18" t="s">
        <v>188</v>
      </c>
      <c r="BM215" s="239" t="s">
        <v>339</v>
      </c>
    </row>
    <row r="216" spans="1:51" s="14" customFormat="1" ht="12">
      <c r="A216" s="14"/>
      <c r="B216" s="252"/>
      <c r="C216" s="253"/>
      <c r="D216" s="243" t="s">
        <v>190</v>
      </c>
      <c r="E216" s="254" t="s">
        <v>1</v>
      </c>
      <c r="F216" s="255" t="s">
        <v>827</v>
      </c>
      <c r="G216" s="253"/>
      <c r="H216" s="256">
        <v>2.266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190</v>
      </c>
      <c r="AU216" s="262" t="s">
        <v>84</v>
      </c>
      <c r="AV216" s="14" t="s">
        <v>84</v>
      </c>
      <c r="AW216" s="14" t="s">
        <v>32</v>
      </c>
      <c r="AX216" s="14" t="s">
        <v>80</v>
      </c>
      <c r="AY216" s="262" t="s">
        <v>181</v>
      </c>
    </row>
    <row r="217" spans="1:65" s="2" customFormat="1" ht="24.15" customHeight="1">
      <c r="A217" s="39"/>
      <c r="B217" s="40"/>
      <c r="C217" s="228" t="s">
        <v>321</v>
      </c>
      <c r="D217" s="228" t="s">
        <v>183</v>
      </c>
      <c r="E217" s="229" t="s">
        <v>337</v>
      </c>
      <c r="F217" s="230" t="s">
        <v>338</v>
      </c>
      <c r="G217" s="231" t="s">
        <v>245</v>
      </c>
      <c r="H217" s="232">
        <v>5.288</v>
      </c>
      <c r="I217" s="233"/>
      <c r="J217" s="234">
        <f>ROUND(I217*H217,2)</f>
        <v>0</v>
      </c>
      <c r="K217" s="230" t="s">
        <v>187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188</v>
      </c>
      <c r="AT217" s="239" t="s">
        <v>183</v>
      </c>
      <c r="AU217" s="239" t="s">
        <v>84</v>
      </c>
      <c r="AY217" s="18" t="s">
        <v>181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80</v>
      </c>
      <c r="BK217" s="240">
        <f>ROUND(I217*H217,2)</f>
        <v>0</v>
      </c>
      <c r="BL217" s="18" t="s">
        <v>188</v>
      </c>
      <c r="BM217" s="239" t="s">
        <v>342</v>
      </c>
    </row>
    <row r="218" spans="1:51" s="14" customFormat="1" ht="12">
      <c r="A218" s="14"/>
      <c r="B218" s="252"/>
      <c r="C218" s="253"/>
      <c r="D218" s="243" t="s">
        <v>190</v>
      </c>
      <c r="E218" s="254" t="s">
        <v>1</v>
      </c>
      <c r="F218" s="255" t="s">
        <v>343</v>
      </c>
      <c r="G218" s="253"/>
      <c r="H218" s="256">
        <v>5.288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190</v>
      </c>
      <c r="AU218" s="262" t="s">
        <v>84</v>
      </c>
      <c r="AV218" s="14" t="s">
        <v>84</v>
      </c>
      <c r="AW218" s="14" t="s">
        <v>32</v>
      </c>
      <c r="AX218" s="14" t="s">
        <v>80</v>
      </c>
      <c r="AY218" s="262" t="s">
        <v>181</v>
      </c>
    </row>
    <row r="219" spans="1:65" s="2" customFormat="1" ht="16.5" customHeight="1">
      <c r="A219" s="39"/>
      <c r="B219" s="40"/>
      <c r="C219" s="228" t="s">
        <v>326</v>
      </c>
      <c r="D219" s="228" t="s">
        <v>183</v>
      </c>
      <c r="E219" s="229" t="s">
        <v>345</v>
      </c>
      <c r="F219" s="230" t="s">
        <v>346</v>
      </c>
      <c r="G219" s="231" t="s">
        <v>245</v>
      </c>
      <c r="H219" s="232">
        <v>7.554</v>
      </c>
      <c r="I219" s="233"/>
      <c r="J219" s="234">
        <f>ROUND(I219*H219,2)</f>
        <v>0</v>
      </c>
      <c r="K219" s="230" t="s">
        <v>187</v>
      </c>
      <c r="L219" s="45"/>
      <c r="M219" s="235" t="s">
        <v>1</v>
      </c>
      <c r="N219" s="236" t="s">
        <v>41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188</v>
      </c>
      <c r="AT219" s="239" t="s">
        <v>183</v>
      </c>
      <c r="AU219" s="239" t="s">
        <v>84</v>
      </c>
      <c r="AY219" s="18" t="s">
        <v>181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80</v>
      </c>
      <c r="BK219" s="240">
        <f>ROUND(I219*H219,2)</f>
        <v>0</v>
      </c>
      <c r="BL219" s="18" t="s">
        <v>188</v>
      </c>
      <c r="BM219" s="239" t="s">
        <v>347</v>
      </c>
    </row>
    <row r="220" spans="1:51" s="14" customFormat="1" ht="12">
      <c r="A220" s="14"/>
      <c r="B220" s="252"/>
      <c r="C220" s="253"/>
      <c r="D220" s="243" t="s">
        <v>190</v>
      </c>
      <c r="E220" s="254" t="s">
        <v>1</v>
      </c>
      <c r="F220" s="255" t="s">
        <v>348</v>
      </c>
      <c r="G220" s="253"/>
      <c r="H220" s="256">
        <v>7.554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190</v>
      </c>
      <c r="AU220" s="262" t="s">
        <v>84</v>
      </c>
      <c r="AV220" s="14" t="s">
        <v>84</v>
      </c>
      <c r="AW220" s="14" t="s">
        <v>32</v>
      </c>
      <c r="AX220" s="14" t="s">
        <v>80</v>
      </c>
      <c r="AY220" s="262" t="s">
        <v>181</v>
      </c>
    </row>
    <row r="221" spans="1:65" s="2" customFormat="1" ht="33" customHeight="1">
      <c r="A221" s="39"/>
      <c r="B221" s="40"/>
      <c r="C221" s="228" t="s">
        <v>331</v>
      </c>
      <c r="D221" s="228" t="s">
        <v>183</v>
      </c>
      <c r="E221" s="229" t="s">
        <v>350</v>
      </c>
      <c r="F221" s="230" t="s">
        <v>351</v>
      </c>
      <c r="G221" s="231" t="s">
        <v>352</v>
      </c>
      <c r="H221" s="232">
        <v>13.597</v>
      </c>
      <c r="I221" s="233"/>
      <c r="J221" s="234">
        <f>ROUND(I221*H221,2)</f>
        <v>0</v>
      </c>
      <c r="K221" s="230" t="s">
        <v>187</v>
      </c>
      <c r="L221" s="45"/>
      <c r="M221" s="235" t="s">
        <v>1</v>
      </c>
      <c r="N221" s="236" t="s">
        <v>41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188</v>
      </c>
      <c r="AT221" s="239" t="s">
        <v>183</v>
      </c>
      <c r="AU221" s="239" t="s">
        <v>84</v>
      </c>
      <c r="AY221" s="18" t="s">
        <v>181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80</v>
      </c>
      <c r="BK221" s="240">
        <f>ROUND(I221*H221,2)</f>
        <v>0</v>
      </c>
      <c r="BL221" s="18" t="s">
        <v>188</v>
      </c>
      <c r="BM221" s="239" t="s">
        <v>353</v>
      </c>
    </row>
    <row r="222" spans="1:51" s="14" customFormat="1" ht="12">
      <c r="A222" s="14"/>
      <c r="B222" s="252"/>
      <c r="C222" s="253"/>
      <c r="D222" s="243" t="s">
        <v>190</v>
      </c>
      <c r="E222" s="254" t="s">
        <v>1</v>
      </c>
      <c r="F222" s="255" t="s">
        <v>354</v>
      </c>
      <c r="G222" s="253"/>
      <c r="H222" s="256">
        <v>13.597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190</v>
      </c>
      <c r="AU222" s="262" t="s">
        <v>84</v>
      </c>
      <c r="AV222" s="14" t="s">
        <v>84</v>
      </c>
      <c r="AW222" s="14" t="s">
        <v>32</v>
      </c>
      <c r="AX222" s="14" t="s">
        <v>80</v>
      </c>
      <c r="AY222" s="262" t="s">
        <v>181</v>
      </c>
    </row>
    <row r="223" spans="1:65" s="2" customFormat="1" ht="24.15" customHeight="1">
      <c r="A223" s="39"/>
      <c r="B223" s="40"/>
      <c r="C223" s="228" t="s">
        <v>336</v>
      </c>
      <c r="D223" s="228" t="s">
        <v>183</v>
      </c>
      <c r="E223" s="229" t="s">
        <v>356</v>
      </c>
      <c r="F223" s="230" t="s">
        <v>357</v>
      </c>
      <c r="G223" s="231" t="s">
        <v>245</v>
      </c>
      <c r="H223" s="232">
        <v>6.764</v>
      </c>
      <c r="I223" s="233"/>
      <c r="J223" s="234">
        <f>ROUND(I223*H223,2)</f>
        <v>0</v>
      </c>
      <c r="K223" s="230" t="s">
        <v>187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188</v>
      </c>
      <c r="AT223" s="239" t="s">
        <v>183</v>
      </c>
      <c r="AU223" s="239" t="s">
        <v>84</v>
      </c>
      <c r="AY223" s="18" t="s">
        <v>181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80</v>
      </c>
      <c r="BK223" s="240">
        <f>ROUND(I223*H223,2)</f>
        <v>0</v>
      </c>
      <c r="BL223" s="18" t="s">
        <v>188</v>
      </c>
      <c r="BM223" s="239" t="s">
        <v>828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</v>
      </c>
      <c r="F224" s="255" t="s">
        <v>359</v>
      </c>
      <c r="G224" s="253"/>
      <c r="H224" s="256">
        <v>6.764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80</v>
      </c>
      <c r="AY224" s="262" t="s">
        <v>181</v>
      </c>
    </row>
    <row r="225" spans="1:65" s="2" customFormat="1" ht="24.15" customHeight="1">
      <c r="A225" s="39"/>
      <c r="B225" s="40"/>
      <c r="C225" s="228" t="s">
        <v>341</v>
      </c>
      <c r="D225" s="228" t="s">
        <v>183</v>
      </c>
      <c r="E225" s="229" t="s">
        <v>361</v>
      </c>
      <c r="F225" s="230" t="s">
        <v>362</v>
      </c>
      <c r="G225" s="231" t="s">
        <v>245</v>
      </c>
      <c r="H225" s="232">
        <v>2.685</v>
      </c>
      <c r="I225" s="233"/>
      <c r="J225" s="234">
        <f>ROUND(I225*H225,2)</f>
        <v>0</v>
      </c>
      <c r="K225" s="230" t="s">
        <v>187</v>
      </c>
      <c r="L225" s="45"/>
      <c r="M225" s="235" t="s">
        <v>1</v>
      </c>
      <c r="N225" s="236" t="s">
        <v>41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188</v>
      </c>
      <c r="AT225" s="239" t="s">
        <v>183</v>
      </c>
      <c r="AU225" s="239" t="s">
        <v>84</v>
      </c>
      <c r="AY225" s="18" t="s">
        <v>181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80</v>
      </c>
      <c r="BK225" s="240">
        <f>ROUND(I225*H225,2)</f>
        <v>0</v>
      </c>
      <c r="BL225" s="18" t="s">
        <v>188</v>
      </c>
      <c r="BM225" s="239" t="s">
        <v>363</v>
      </c>
    </row>
    <row r="226" spans="1:51" s="13" customFormat="1" ht="12">
      <c r="A226" s="13"/>
      <c r="B226" s="241"/>
      <c r="C226" s="242"/>
      <c r="D226" s="243" t="s">
        <v>190</v>
      </c>
      <c r="E226" s="244" t="s">
        <v>1</v>
      </c>
      <c r="F226" s="245" t="s">
        <v>191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190</v>
      </c>
      <c r="AU226" s="251" t="s">
        <v>84</v>
      </c>
      <c r="AV226" s="13" t="s">
        <v>80</v>
      </c>
      <c r="AW226" s="13" t="s">
        <v>32</v>
      </c>
      <c r="AX226" s="13" t="s">
        <v>76</v>
      </c>
      <c r="AY226" s="251" t="s">
        <v>181</v>
      </c>
    </row>
    <row r="227" spans="1:51" s="14" customFormat="1" ht="12">
      <c r="A227" s="14"/>
      <c r="B227" s="252"/>
      <c r="C227" s="253"/>
      <c r="D227" s="243" t="s">
        <v>190</v>
      </c>
      <c r="E227" s="254" t="s">
        <v>1</v>
      </c>
      <c r="F227" s="255" t="s">
        <v>1161</v>
      </c>
      <c r="G227" s="253"/>
      <c r="H227" s="256">
        <v>0.008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190</v>
      </c>
      <c r="AU227" s="262" t="s">
        <v>84</v>
      </c>
      <c r="AV227" s="14" t="s">
        <v>84</v>
      </c>
      <c r="AW227" s="14" t="s">
        <v>32</v>
      </c>
      <c r="AX227" s="14" t="s">
        <v>76</v>
      </c>
      <c r="AY227" s="262" t="s">
        <v>181</v>
      </c>
    </row>
    <row r="228" spans="1:51" s="16" customFormat="1" ht="12">
      <c r="A228" s="16"/>
      <c r="B228" s="274"/>
      <c r="C228" s="275"/>
      <c r="D228" s="243" t="s">
        <v>190</v>
      </c>
      <c r="E228" s="276" t="s">
        <v>1</v>
      </c>
      <c r="F228" s="277" t="s">
        <v>133</v>
      </c>
      <c r="G228" s="275"/>
      <c r="H228" s="278">
        <v>0.008</v>
      </c>
      <c r="I228" s="279"/>
      <c r="J228" s="275"/>
      <c r="K228" s="275"/>
      <c r="L228" s="280"/>
      <c r="M228" s="281"/>
      <c r="N228" s="282"/>
      <c r="O228" s="282"/>
      <c r="P228" s="282"/>
      <c r="Q228" s="282"/>
      <c r="R228" s="282"/>
      <c r="S228" s="282"/>
      <c r="T228" s="283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84" t="s">
        <v>190</v>
      </c>
      <c r="AU228" s="284" t="s">
        <v>84</v>
      </c>
      <c r="AV228" s="16" t="s">
        <v>100</v>
      </c>
      <c r="AW228" s="16" t="s">
        <v>32</v>
      </c>
      <c r="AX228" s="16" t="s">
        <v>76</v>
      </c>
      <c r="AY228" s="284" t="s">
        <v>181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120</v>
      </c>
      <c r="F229" s="255" t="s">
        <v>1162</v>
      </c>
      <c r="G229" s="253"/>
      <c r="H229" s="256">
        <v>2.685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76</v>
      </c>
      <c r="AY229" s="262" t="s">
        <v>181</v>
      </c>
    </row>
    <row r="230" spans="1:51" s="14" customFormat="1" ht="12">
      <c r="A230" s="14"/>
      <c r="B230" s="252"/>
      <c r="C230" s="253"/>
      <c r="D230" s="243" t="s">
        <v>190</v>
      </c>
      <c r="E230" s="254" t="s">
        <v>1</v>
      </c>
      <c r="F230" s="255" t="s">
        <v>120</v>
      </c>
      <c r="G230" s="253"/>
      <c r="H230" s="256">
        <v>2.685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190</v>
      </c>
      <c r="AU230" s="262" t="s">
        <v>84</v>
      </c>
      <c r="AV230" s="14" t="s">
        <v>84</v>
      </c>
      <c r="AW230" s="14" t="s">
        <v>32</v>
      </c>
      <c r="AX230" s="14" t="s">
        <v>80</v>
      </c>
      <c r="AY230" s="262" t="s">
        <v>181</v>
      </c>
    </row>
    <row r="231" spans="1:65" s="2" customFormat="1" ht="16.5" customHeight="1">
      <c r="A231" s="39"/>
      <c r="B231" s="40"/>
      <c r="C231" s="285" t="s">
        <v>344</v>
      </c>
      <c r="D231" s="285" t="s">
        <v>369</v>
      </c>
      <c r="E231" s="286" t="s">
        <v>370</v>
      </c>
      <c r="F231" s="287" t="s">
        <v>371</v>
      </c>
      <c r="G231" s="288" t="s">
        <v>352</v>
      </c>
      <c r="H231" s="289">
        <v>7.364</v>
      </c>
      <c r="I231" s="290"/>
      <c r="J231" s="291">
        <f>ROUND(I231*H231,2)</f>
        <v>0</v>
      </c>
      <c r="K231" s="287" t="s">
        <v>1</v>
      </c>
      <c r="L231" s="292"/>
      <c r="M231" s="293" t="s">
        <v>1</v>
      </c>
      <c r="N231" s="294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222</v>
      </c>
      <c r="AT231" s="239" t="s">
        <v>369</v>
      </c>
      <c r="AU231" s="239" t="s">
        <v>84</v>
      </c>
      <c r="AY231" s="18" t="s">
        <v>181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80</v>
      </c>
      <c r="BK231" s="240">
        <f>ROUND(I231*H231,2)</f>
        <v>0</v>
      </c>
      <c r="BL231" s="18" t="s">
        <v>188</v>
      </c>
      <c r="BM231" s="239" t="s">
        <v>372</v>
      </c>
    </row>
    <row r="232" spans="1:51" s="14" customFormat="1" ht="12">
      <c r="A232" s="14"/>
      <c r="B232" s="252"/>
      <c r="C232" s="253"/>
      <c r="D232" s="243" t="s">
        <v>190</v>
      </c>
      <c r="E232" s="254" t="s">
        <v>1</v>
      </c>
      <c r="F232" s="255" t="s">
        <v>373</v>
      </c>
      <c r="G232" s="253"/>
      <c r="H232" s="256">
        <v>7.364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190</v>
      </c>
      <c r="AU232" s="262" t="s">
        <v>84</v>
      </c>
      <c r="AV232" s="14" t="s">
        <v>84</v>
      </c>
      <c r="AW232" s="14" t="s">
        <v>32</v>
      </c>
      <c r="AX232" s="14" t="s">
        <v>80</v>
      </c>
      <c r="AY232" s="262" t="s">
        <v>181</v>
      </c>
    </row>
    <row r="233" spans="1:65" s="2" customFormat="1" ht="16.5" customHeight="1">
      <c r="A233" s="39"/>
      <c r="B233" s="40"/>
      <c r="C233" s="285" t="s">
        <v>349</v>
      </c>
      <c r="D233" s="285" t="s">
        <v>369</v>
      </c>
      <c r="E233" s="286" t="s">
        <v>375</v>
      </c>
      <c r="F233" s="287" t="s">
        <v>376</v>
      </c>
      <c r="G233" s="288" t="s">
        <v>352</v>
      </c>
      <c r="H233" s="289">
        <v>4.833</v>
      </c>
      <c r="I233" s="290"/>
      <c r="J233" s="291">
        <f>ROUND(I233*H233,2)</f>
        <v>0</v>
      </c>
      <c r="K233" s="287" t="s">
        <v>1</v>
      </c>
      <c r="L233" s="292"/>
      <c r="M233" s="293" t="s">
        <v>1</v>
      </c>
      <c r="N233" s="294" t="s">
        <v>41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222</v>
      </c>
      <c r="AT233" s="239" t="s">
        <v>369</v>
      </c>
      <c r="AU233" s="239" t="s">
        <v>84</v>
      </c>
      <c r="AY233" s="18" t="s">
        <v>181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80</v>
      </c>
      <c r="BK233" s="240">
        <f>ROUND(I233*H233,2)</f>
        <v>0</v>
      </c>
      <c r="BL233" s="18" t="s">
        <v>188</v>
      </c>
      <c r="BM233" s="239" t="s">
        <v>377</v>
      </c>
    </row>
    <row r="234" spans="1:51" s="14" customFormat="1" ht="12">
      <c r="A234" s="14"/>
      <c r="B234" s="252"/>
      <c r="C234" s="253"/>
      <c r="D234" s="243" t="s">
        <v>190</v>
      </c>
      <c r="E234" s="254" t="s">
        <v>1</v>
      </c>
      <c r="F234" s="255" t="s">
        <v>378</v>
      </c>
      <c r="G234" s="253"/>
      <c r="H234" s="256">
        <v>4.833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190</v>
      </c>
      <c r="AU234" s="262" t="s">
        <v>84</v>
      </c>
      <c r="AV234" s="14" t="s">
        <v>84</v>
      </c>
      <c r="AW234" s="14" t="s">
        <v>32</v>
      </c>
      <c r="AX234" s="14" t="s">
        <v>80</v>
      </c>
      <c r="AY234" s="262" t="s">
        <v>181</v>
      </c>
    </row>
    <row r="235" spans="1:65" s="2" customFormat="1" ht="24.15" customHeight="1">
      <c r="A235" s="39"/>
      <c r="B235" s="40"/>
      <c r="C235" s="228" t="s">
        <v>355</v>
      </c>
      <c r="D235" s="228" t="s">
        <v>183</v>
      </c>
      <c r="E235" s="229" t="s">
        <v>337</v>
      </c>
      <c r="F235" s="230" t="s">
        <v>338</v>
      </c>
      <c r="G235" s="231" t="s">
        <v>245</v>
      </c>
      <c r="H235" s="232">
        <v>7.546</v>
      </c>
      <c r="I235" s="233"/>
      <c r="J235" s="234">
        <f>ROUND(I235*H235,2)</f>
        <v>0</v>
      </c>
      <c r="K235" s="230" t="s">
        <v>187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188</v>
      </c>
      <c r="AT235" s="239" t="s">
        <v>183</v>
      </c>
      <c r="AU235" s="239" t="s">
        <v>84</v>
      </c>
      <c r="AY235" s="18" t="s">
        <v>181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80</v>
      </c>
      <c r="BK235" s="240">
        <f>ROUND(I235*H235,2)</f>
        <v>0</v>
      </c>
      <c r="BL235" s="18" t="s">
        <v>188</v>
      </c>
      <c r="BM235" s="239" t="s">
        <v>380</v>
      </c>
    </row>
    <row r="236" spans="1:51" s="13" customFormat="1" ht="12">
      <c r="A236" s="13"/>
      <c r="B236" s="241"/>
      <c r="C236" s="242"/>
      <c r="D236" s="243" t="s">
        <v>190</v>
      </c>
      <c r="E236" s="244" t="s">
        <v>1</v>
      </c>
      <c r="F236" s="245" t="s">
        <v>191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190</v>
      </c>
      <c r="AU236" s="251" t="s">
        <v>84</v>
      </c>
      <c r="AV236" s="13" t="s">
        <v>80</v>
      </c>
      <c r="AW236" s="13" t="s">
        <v>32</v>
      </c>
      <c r="AX236" s="13" t="s">
        <v>76</v>
      </c>
      <c r="AY236" s="251" t="s">
        <v>181</v>
      </c>
    </row>
    <row r="237" spans="1:51" s="13" customFormat="1" ht="12">
      <c r="A237" s="13"/>
      <c r="B237" s="241"/>
      <c r="C237" s="242"/>
      <c r="D237" s="243" t="s">
        <v>190</v>
      </c>
      <c r="E237" s="244" t="s">
        <v>1</v>
      </c>
      <c r="F237" s="245" t="s">
        <v>381</v>
      </c>
      <c r="G237" s="242"/>
      <c r="H237" s="244" t="s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190</v>
      </c>
      <c r="AU237" s="251" t="s">
        <v>84</v>
      </c>
      <c r="AV237" s="13" t="s">
        <v>80</v>
      </c>
      <c r="AW237" s="13" t="s">
        <v>32</v>
      </c>
      <c r="AX237" s="13" t="s">
        <v>76</v>
      </c>
      <c r="AY237" s="251" t="s">
        <v>181</v>
      </c>
    </row>
    <row r="238" spans="1:51" s="14" customFormat="1" ht="12">
      <c r="A238" s="14"/>
      <c r="B238" s="252"/>
      <c r="C238" s="253"/>
      <c r="D238" s="243" t="s">
        <v>190</v>
      </c>
      <c r="E238" s="254" t="s">
        <v>1</v>
      </c>
      <c r="F238" s="255" t="s">
        <v>831</v>
      </c>
      <c r="G238" s="253"/>
      <c r="H238" s="256">
        <v>7.546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190</v>
      </c>
      <c r="AU238" s="262" t="s">
        <v>84</v>
      </c>
      <c r="AV238" s="14" t="s">
        <v>84</v>
      </c>
      <c r="AW238" s="14" t="s">
        <v>32</v>
      </c>
      <c r="AX238" s="14" t="s">
        <v>76</v>
      </c>
      <c r="AY238" s="262" t="s">
        <v>181</v>
      </c>
    </row>
    <row r="239" spans="1:51" s="15" customFormat="1" ht="12">
      <c r="A239" s="15"/>
      <c r="B239" s="263"/>
      <c r="C239" s="264"/>
      <c r="D239" s="243" t="s">
        <v>190</v>
      </c>
      <c r="E239" s="265" t="s">
        <v>118</v>
      </c>
      <c r="F239" s="266" t="s">
        <v>142</v>
      </c>
      <c r="G239" s="264"/>
      <c r="H239" s="267">
        <v>7.546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3" t="s">
        <v>190</v>
      </c>
      <c r="AU239" s="273" t="s">
        <v>84</v>
      </c>
      <c r="AV239" s="15" t="s">
        <v>188</v>
      </c>
      <c r="AW239" s="15" t="s">
        <v>32</v>
      </c>
      <c r="AX239" s="15" t="s">
        <v>80</v>
      </c>
      <c r="AY239" s="273" t="s">
        <v>181</v>
      </c>
    </row>
    <row r="240" spans="1:65" s="2" customFormat="1" ht="33" customHeight="1">
      <c r="A240" s="39"/>
      <c r="B240" s="40"/>
      <c r="C240" s="228" t="s">
        <v>360</v>
      </c>
      <c r="D240" s="228" t="s">
        <v>183</v>
      </c>
      <c r="E240" s="229" t="s">
        <v>384</v>
      </c>
      <c r="F240" s="230" t="s">
        <v>385</v>
      </c>
      <c r="G240" s="231" t="s">
        <v>245</v>
      </c>
      <c r="H240" s="232">
        <v>7.546</v>
      </c>
      <c r="I240" s="233"/>
      <c r="J240" s="234">
        <f>ROUND(I240*H240,2)</f>
        <v>0</v>
      </c>
      <c r="K240" s="230" t="s">
        <v>187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188</v>
      </c>
      <c r="AT240" s="239" t="s">
        <v>183</v>
      </c>
      <c r="AU240" s="239" t="s">
        <v>84</v>
      </c>
      <c r="AY240" s="18" t="s">
        <v>181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80</v>
      </c>
      <c r="BK240" s="240">
        <f>ROUND(I240*H240,2)</f>
        <v>0</v>
      </c>
      <c r="BL240" s="18" t="s">
        <v>188</v>
      </c>
      <c r="BM240" s="239" t="s">
        <v>386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118</v>
      </c>
      <c r="G241" s="253"/>
      <c r="H241" s="256">
        <v>7.546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80</v>
      </c>
      <c r="AY241" s="262" t="s">
        <v>181</v>
      </c>
    </row>
    <row r="242" spans="1:63" s="12" customFormat="1" ht="22.8" customHeight="1">
      <c r="A242" s="12"/>
      <c r="B242" s="212"/>
      <c r="C242" s="213"/>
      <c r="D242" s="214" t="s">
        <v>75</v>
      </c>
      <c r="E242" s="226" t="s">
        <v>188</v>
      </c>
      <c r="F242" s="226" t="s">
        <v>406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SUM(P243:P244)</f>
        <v>0</v>
      </c>
      <c r="Q242" s="220"/>
      <c r="R242" s="221">
        <f>SUM(R243:R244)</f>
        <v>0</v>
      </c>
      <c r="S242" s="220"/>
      <c r="T242" s="222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80</v>
      </c>
      <c r="AT242" s="224" t="s">
        <v>75</v>
      </c>
      <c r="AU242" s="224" t="s">
        <v>80</v>
      </c>
      <c r="AY242" s="223" t="s">
        <v>181</v>
      </c>
      <c r="BK242" s="225">
        <f>SUM(BK243:BK244)</f>
        <v>0</v>
      </c>
    </row>
    <row r="243" spans="1:65" s="2" customFormat="1" ht="16.5" customHeight="1">
      <c r="A243" s="39"/>
      <c r="B243" s="40"/>
      <c r="C243" s="228" t="s">
        <v>368</v>
      </c>
      <c r="D243" s="228" t="s">
        <v>183</v>
      </c>
      <c r="E243" s="229" t="s">
        <v>408</v>
      </c>
      <c r="F243" s="230" t="s">
        <v>409</v>
      </c>
      <c r="G243" s="231" t="s">
        <v>410</v>
      </c>
      <c r="H243" s="232">
        <v>0.77</v>
      </c>
      <c r="I243" s="233"/>
      <c r="J243" s="234">
        <f>ROUND(I243*H243,2)</f>
        <v>0</v>
      </c>
      <c r="K243" s="230" t="s">
        <v>187</v>
      </c>
      <c r="L243" s="45"/>
      <c r="M243" s="235" t="s">
        <v>1</v>
      </c>
      <c r="N243" s="236" t="s">
        <v>41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188</v>
      </c>
      <c r="AT243" s="239" t="s">
        <v>183</v>
      </c>
      <c r="AU243" s="239" t="s">
        <v>84</v>
      </c>
      <c r="AY243" s="18" t="s">
        <v>181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80</v>
      </c>
      <c r="BK243" s="240">
        <f>ROUND(I243*H243,2)</f>
        <v>0</v>
      </c>
      <c r="BL243" s="18" t="s">
        <v>188</v>
      </c>
      <c r="BM243" s="239" t="s">
        <v>832</v>
      </c>
    </row>
    <row r="244" spans="1:51" s="14" customFormat="1" ht="12">
      <c r="A244" s="14"/>
      <c r="B244" s="252"/>
      <c r="C244" s="253"/>
      <c r="D244" s="243" t="s">
        <v>190</v>
      </c>
      <c r="E244" s="254" t="s">
        <v>1</v>
      </c>
      <c r="F244" s="255" t="s">
        <v>779</v>
      </c>
      <c r="G244" s="253"/>
      <c r="H244" s="256">
        <v>0.77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190</v>
      </c>
      <c r="AU244" s="262" t="s">
        <v>84</v>
      </c>
      <c r="AV244" s="14" t="s">
        <v>84</v>
      </c>
      <c r="AW244" s="14" t="s">
        <v>32</v>
      </c>
      <c r="AX244" s="14" t="s">
        <v>80</v>
      </c>
      <c r="AY244" s="262" t="s">
        <v>181</v>
      </c>
    </row>
    <row r="245" spans="1:63" s="12" customFormat="1" ht="22.8" customHeight="1">
      <c r="A245" s="12"/>
      <c r="B245" s="212"/>
      <c r="C245" s="213"/>
      <c r="D245" s="214" t="s">
        <v>75</v>
      </c>
      <c r="E245" s="226" t="s">
        <v>206</v>
      </c>
      <c r="F245" s="226" t="s">
        <v>422</v>
      </c>
      <c r="G245" s="213"/>
      <c r="H245" s="213"/>
      <c r="I245" s="216"/>
      <c r="J245" s="227">
        <f>BK245</f>
        <v>0</v>
      </c>
      <c r="K245" s="213"/>
      <c r="L245" s="218"/>
      <c r="M245" s="219"/>
      <c r="N245" s="220"/>
      <c r="O245" s="220"/>
      <c r="P245" s="221">
        <f>SUM(P246:P275)</f>
        <v>0</v>
      </c>
      <c r="Q245" s="220"/>
      <c r="R245" s="221">
        <f>SUM(R246:R275)</f>
        <v>9.499477500000001</v>
      </c>
      <c r="S245" s="220"/>
      <c r="T245" s="222">
        <f>SUM(T246:T275)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80</v>
      </c>
      <c r="AT245" s="224" t="s">
        <v>75</v>
      </c>
      <c r="AU245" s="224" t="s">
        <v>80</v>
      </c>
      <c r="AY245" s="223" t="s">
        <v>181</v>
      </c>
      <c r="BK245" s="225">
        <f>SUM(BK246:BK275)</f>
        <v>0</v>
      </c>
    </row>
    <row r="246" spans="1:65" s="2" customFormat="1" ht="21.75" customHeight="1">
      <c r="A246" s="39"/>
      <c r="B246" s="40"/>
      <c r="C246" s="228" t="s">
        <v>374</v>
      </c>
      <c r="D246" s="228" t="s">
        <v>183</v>
      </c>
      <c r="E246" s="229" t="s">
        <v>833</v>
      </c>
      <c r="F246" s="230" t="s">
        <v>834</v>
      </c>
      <c r="G246" s="231" t="s">
        <v>186</v>
      </c>
      <c r="H246" s="232">
        <v>4.455</v>
      </c>
      <c r="I246" s="233"/>
      <c r="J246" s="234">
        <f>ROUND(I246*H246,2)</f>
        <v>0</v>
      </c>
      <c r="K246" s="230" t="s">
        <v>187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0.23</v>
      </c>
      <c r="R246" s="237">
        <f>Q246*H246</f>
        <v>1.02465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188</v>
      </c>
      <c r="AT246" s="239" t="s">
        <v>183</v>
      </c>
      <c r="AU246" s="239" t="s">
        <v>84</v>
      </c>
      <c r="AY246" s="18" t="s">
        <v>181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80</v>
      </c>
      <c r="BK246" s="240">
        <f>ROUND(I246*H246,2)</f>
        <v>0</v>
      </c>
      <c r="BL246" s="18" t="s">
        <v>188</v>
      </c>
      <c r="BM246" s="239" t="s">
        <v>835</v>
      </c>
    </row>
    <row r="247" spans="1:51" s="13" customFormat="1" ht="12">
      <c r="A247" s="13"/>
      <c r="B247" s="241"/>
      <c r="C247" s="242"/>
      <c r="D247" s="243" t="s">
        <v>190</v>
      </c>
      <c r="E247" s="244" t="s">
        <v>1</v>
      </c>
      <c r="F247" s="245" t="s">
        <v>427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190</v>
      </c>
      <c r="AU247" s="251" t="s">
        <v>84</v>
      </c>
      <c r="AV247" s="13" t="s">
        <v>80</v>
      </c>
      <c r="AW247" s="13" t="s">
        <v>32</v>
      </c>
      <c r="AX247" s="13" t="s">
        <v>76</v>
      </c>
      <c r="AY247" s="251" t="s">
        <v>181</v>
      </c>
    </row>
    <row r="248" spans="1:51" s="14" customFormat="1" ht="12">
      <c r="A248" s="14"/>
      <c r="B248" s="252"/>
      <c r="C248" s="253"/>
      <c r="D248" s="243" t="s">
        <v>190</v>
      </c>
      <c r="E248" s="254" t="s">
        <v>1</v>
      </c>
      <c r="F248" s="255" t="s">
        <v>1143</v>
      </c>
      <c r="G248" s="253"/>
      <c r="H248" s="256">
        <v>4.455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190</v>
      </c>
      <c r="AU248" s="262" t="s">
        <v>84</v>
      </c>
      <c r="AV248" s="14" t="s">
        <v>84</v>
      </c>
      <c r="AW248" s="14" t="s">
        <v>32</v>
      </c>
      <c r="AX248" s="14" t="s">
        <v>80</v>
      </c>
      <c r="AY248" s="262" t="s">
        <v>181</v>
      </c>
    </row>
    <row r="249" spans="1:65" s="2" customFormat="1" ht="16.5" customHeight="1">
      <c r="A249" s="39"/>
      <c r="B249" s="40"/>
      <c r="C249" s="228" t="s">
        <v>379</v>
      </c>
      <c r="D249" s="228" t="s">
        <v>183</v>
      </c>
      <c r="E249" s="229" t="s">
        <v>424</v>
      </c>
      <c r="F249" s="230" t="s">
        <v>836</v>
      </c>
      <c r="G249" s="231" t="s">
        <v>186</v>
      </c>
      <c r="H249" s="232">
        <v>3.24</v>
      </c>
      <c r="I249" s="233"/>
      <c r="J249" s="234">
        <f>ROUND(I249*H249,2)</f>
        <v>0</v>
      </c>
      <c r="K249" s="230" t="s">
        <v>187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0.575</v>
      </c>
      <c r="R249" s="237">
        <f>Q249*H249</f>
        <v>1.863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188</v>
      </c>
      <c r="AT249" s="239" t="s">
        <v>183</v>
      </c>
      <c r="AU249" s="239" t="s">
        <v>84</v>
      </c>
      <c r="AY249" s="18" t="s">
        <v>181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80</v>
      </c>
      <c r="BK249" s="240">
        <f>ROUND(I249*H249,2)</f>
        <v>0</v>
      </c>
      <c r="BL249" s="18" t="s">
        <v>188</v>
      </c>
      <c r="BM249" s="239" t="s">
        <v>426</v>
      </c>
    </row>
    <row r="250" spans="1:51" s="13" customFormat="1" ht="12">
      <c r="A250" s="13"/>
      <c r="B250" s="241"/>
      <c r="C250" s="242"/>
      <c r="D250" s="243" t="s">
        <v>190</v>
      </c>
      <c r="E250" s="244" t="s">
        <v>1</v>
      </c>
      <c r="F250" s="245" t="s">
        <v>427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190</v>
      </c>
      <c r="AU250" s="251" t="s">
        <v>84</v>
      </c>
      <c r="AV250" s="13" t="s">
        <v>80</v>
      </c>
      <c r="AW250" s="13" t="s">
        <v>32</v>
      </c>
      <c r="AX250" s="13" t="s">
        <v>76</v>
      </c>
      <c r="AY250" s="251" t="s">
        <v>181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</v>
      </c>
      <c r="F251" s="255" t="s">
        <v>1142</v>
      </c>
      <c r="G251" s="253"/>
      <c r="H251" s="256">
        <v>3.24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80</v>
      </c>
      <c r="AY251" s="262" t="s">
        <v>181</v>
      </c>
    </row>
    <row r="252" spans="1:65" s="2" customFormat="1" ht="24.15" customHeight="1">
      <c r="A252" s="39"/>
      <c r="B252" s="40"/>
      <c r="C252" s="228" t="s">
        <v>383</v>
      </c>
      <c r="D252" s="228" t="s">
        <v>183</v>
      </c>
      <c r="E252" s="229" t="s">
        <v>435</v>
      </c>
      <c r="F252" s="230" t="s">
        <v>436</v>
      </c>
      <c r="G252" s="231" t="s">
        <v>186</v>
      </c>
      <c r="H252" s="232">
        <v>3.24</v>
      </c>
      <c r="I252" s="233"/>
      <c r="J252" s="234">
        <f>ROUND(I252*H252,2)</f>
        <v>0</v>
      </c>
      <c r="K252" s="230" t="s">
        <v>187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0.33206</v>
      </c>
      <c r="R252" s="237">
        <f>Q252*H252</f>
        <v>1.0758744000000002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188</v>
      </c>
      <c r="AT252" s="239" t="s">
        <v>183</v>
      </c>
      <c r="AU252" s="239" t="s">
        <v>84</v>
      </c>
      <c r="AY252" s="18" t="s">
        <v>181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80</v>
      </c>
      <c r="BK252" s="240">
        <f>ROUND(I252*H252,2)</f>
        <v>0</v>
      </c>
      <c r="BL252" s="18" t="s">
        <v>188</v>
      </c>
      <c r="BM252" s="239" t="s">
        <v>437</v>
      </c>
    </row>
    <row r="253" spans="1:51" s="13" customFormat="1" ht="12">
      <c r="A253" s="13"/>
      <c r="B253" s="241"/>
      <c r="C253" s="242"/>
      <c r="D253" s="243" t="s">
        <v>190</v>
      </c>
      <c r="E253" s="244" t="s">
        <v>1</v>
      </c>
      <c r="F253" s="245" t="s">
        <v>427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190</v>
      </c>
      <c r="AU253" s="251" t="s">
        <v>84</v>
      </c>
      <c r="AV253" s="13" t="s">
        <v>80</v>
      </c>
      <c r="AW253" s="13" t="s">
        <v>32</v>
      </c>
      <c r="AX253" s="13" t="s">
        <v>76</v>
      </c>
      <c r="AY253" s="251" t="s">
        <v>181</v>
      </c>
    </row>
    <row r="254" spans="1:51" s="14" customFormat="1" ht="12">
      <c r="A254" s="14"/>
      <c r="B254" s="252"/>
      <c r="C254" s="253"/>
      <c r="D254" s="243" t="s">
        <v>190</v>
      </c>
      <c r="E254" s="254" t="s">
        <v>1</v>
      </c>
      <c r="F254" s="255" t="s">
        <v>1142</v>
      </c>
      <c r="G254" s="253"/>
      <c r="H254" s="256">
        <v>3.24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190</v>
      </c>
      <c r="AU254" s="262" t="s">
        <v>84</v>
      </c>
      <c r="AV254" s="14" t="s">
        <v>84</v>
      </c>
      <c r="AW254" s="14" t="s">
        <v>32</v>
      </c>
      <c r="AX254" s="14" t="s">
        <v>80</v>
      </c>
      <c r="AY254" s="262" t="s">
        <v>181</v>
      </c>
    </row>
    <row r="255" spans="1:65" s="2" customFormat="1" ht="24.15" customHeight="1">
      <c r="A255" s="39"/>
      <c r="B255" s="40"/>
      <c r="C255" s="228" t="s">
        <v>387</v>
      </c>
      <c r="D255" s="228" t="s">
        <v>183</v>
      </c>
      <c r="E255" s="229" t="s">
        <v>439</v>
      </c>
      <c r="F255" s="230" t="s">
        <v>440</v>
      </c>
      <c r="G255" s="231" t="s">
        <v>186</v>
      </c>
      <c r="H255" s="232">
        <v>3.24</v>
      </c>
      <c r="I255" s="233"/>
      <c r="J255" s="234">
        <f>ROUND(I255*H255,2)</f>
        <v>0</v>
      </c>
      <c r="K255" s="230" t="s">
        <v>187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0.00601</v>
      </c>
      <c r="R255" s="237">
        <f>Q255*H255</f>
        <v>0.0194724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188</v>
      </c>
      <c r="AT255" s="239" t="s">
        <v>183</v>
      </c>
      <c r="AU255" s="239" t="s">
        <v>84</v>
      </c>
      <c r="AY255" s="18" t="s">
        <v>181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80</v>
      </c>
      <c r="BK255" s="240">
        <f>ROUND(I255*H255,2)</f>
        <v>0</v>
      </c>
      <c r="BL255" s="18" t="s">
        <v>188</v>
      </c>
      <c r="BM255" s="239" t="s">
        <v>441</v>
      </c>
    </row>
    <row r="256" spans="1:51" s="13" customFormat="1" ht="12">
      <c r="A256" s="13"/>
      <c r="B256" s="241"/>
      <c r="C256" s="242"/>
      <c r="D256" s="243" t="s">
        <v>190</v>
      </c>
      <c r="E256" s="244" t="s">
        <v>1</v>
      </c>
      <c r="F256" s="245" t="s">
        <v>427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190</v>
      </c>
      <c r="AU256" s="251" t="s">
        <v>84</v>
      </c>
      <c r="AV256" s="13" t="s">
        <v>80</v>
      </c>
      <c r="AW256" s="13" t="s">
        <v>32</v>
      </c>
      <c r="AX256" s="13" t="s">
        <v>76</v>
      </c>
      <c r="AY256" s="251" t="s">
        <v>181</v>
      </c>
    </row>
    <row r="257" spans="1:51" s="14" customFormat="1" ht="12">
      <c r="A257" s="14"/>
      <c r="B257" s="252"/>
      <c r="C257" s="253"/>
      <c r="D257" s="243" t="s">
        <v>190</v>
      </c>
      <c r="E257" s="254" t="s">
        <v>1</v>
      </c>
      <c r="F257" s="255" t="s">
        <v>1142</v>
      </c>
      <c r="G257" s="253"/>
      <c r="H257" s="256">
        <v>3.24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190</v>
      </c>
      <c r="AU257" s="262" t="s">
        <v>84</v>
      </c>
      <c r="AV257" s="14" t="s">
        <v>84</v>
      </c>
      <c r="AW257" s="14" t="s">
        <v>32</v>
      </c>
      <c r="AX257" s="14" t="s">
        <v>80</v>
      </c>
      <c r="AY257" s="262" t="s">
        <v>181</v>
      </c>
    </row>
    <row r="258" spans="1:65" s="2" customFormat="1" ht="21.75" customHeight="1">
      <c r="A258" s="39"/>
      <c r="B258" s="40"/>
      <c r="C258" s="228" t="s">
        <v>392</v>
      </c>
      <c r="D258" s="228" t="s">
        <v>183</v>
      </c>
      <c r="E258" s="229" t="s">
        <v>443</v>
      </c>
      <c r="F258" s="230" t="s">
        <v>444</v>
      </c>
      <c r="G258" s="231" t="s">
        <v>186</v>
      </c>
      <c r="H258" s="232">
        <v>7.2</v>
      </c>
      <c r="I258" s="233"/>
      <c r="J258" s="234">
        <f>ROUND(I258*H258,2)</f>
        <v>0</v>
      </c>
      <c r="K258" s="230" t="s">
        <v>187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0.00021</v>
      </c>
      <c r="R258" s="237">
        <f>Q258*H258</f>
        <v>0.001512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188</v>
      </c>
      <c r="AT258" s="239" t="s">
        <v>183</v>
      </c>
      <c r="AU258" s="239" t="s">
        <v>84</v>
      </c>
      <c r="AY258" s="18" t="s">
        <v>181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80</v>
      </c>
      <c r="BK258" s="240">
        <f>ROUND(I258*H258,2)</f>
        <v>0</v>
      </c>
      <c r="BL258" s="18" t="s">
        <v>188</v>
      </c>
      <c r="BM258" s="239" t="s">
        <v>445</v>
      </c>
    </row>
    <row r="259" spans="1:51" s="13" customFormat="1" ht="12">
      <c r="A259" s="13"/>
      <c r="B259" s="241"/>
      <c r="C259" s="242"/>
      <c r="D259" s="243" t="s">
        <v>190</v>
      </c>
      <c r="E259" s="244" t="s">
        <v>1</v>
      </c>
      <c r="F259" s="245" t="s">
        <v>427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190</v>
      </c>
      <c r="AU259" s="251" t="s">
        <v>84</v>
      </c>
      <c r="AV259" s="13" t="s">
        <v>80</v>
      </c>
      <c r="AW259" s="13" t="s">
        <v>32</v>
      </c>
      <c r="AX259" s="13" t="s">
        <v>76</v>
      </c>
      <c r="AY259" s="251" t="s">
        <v>181</v>
      </c>
    </row>
    <row r="260" spans="1:51" s="14" customFormat="1" ht="12">
      <c r="A260" s="14"/>
      <c r="B260" s="252"/>
      <c r="C260" s="253"/>
      <c r="D260" s="243" t="s">
        <v>190</v>
      </c>
      <c r="E260" s="254" t="s">
        <v>1</v>
      </c>
      <c r="F260" s="255" t="s">
        <v>1163</v>
      </c>
      <c r="G260" s="253"/>
      <c r="H260" s="256">
        <v>7.2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190</v>
      </c>
      <c r="AU260" s="262" t="s">
        <v>84</v>
      </c>
      <c r="AV260" s="14" t="s">
        <v>84</v>
      </c>
      <c r="AW260" s="14" t="s">
        <v>32</v>
      </c>
      <c r="AX260" s="14" t="s">
        <v>80</v>
      </c>
      <c r="AY260" s="262" t="s">
        <v>181</v>
      </c>
    </row>
    <row r="261" spans="1:65" s="2" customFormat="1" ht="24.15" customHeight="1">
      <c r="A261" s="39"/>
      <c r="B261" s="40"/>
      <c r="C261" s="228" t="s">
        <v>396</v>
      </c>
      <c r="D261" s="228" t="s">
        <v>183</v>
      </c>
      <c r="E261" s="229" t="s">
        <v>839</v>
      </c>
      <c r="F261" s="230" t="s">
        <v>840</v>
      </c>
      <c r="G261" s="231" t="s">
        <v>186</v>
      </c>
      <c r="H261" s="232">
        <v>9.9</v>
      </c>
      <c r="I261" s="233"/>
      <c r="J261" s="234">
        <f>ROUND(I261*H261,2)</f>
        <v>0</v>
      </c>
      <c r="K261" s="230" t="s">
        <v>187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0.0778</v>
      </c>
      <c r="R261" s="237">
        <f>Q261*H261</f>
        <v>0.77022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188</v>
      </c>
      <c r="AT261" s="239" t="s">
        <v>183</v>
      </c>
      <c r="AU261" s="239" t="s">
        <v>84</v>
      </c>
      <c r="AY261" s="18" t="s">
        <v>181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80</v>
      </c>
      <c r="BK261" s="240">
        <f>ROUND(I261*H261,2)</f>
        <v>0</v>
      </c>
      <c r="BL261" s="18" t="s">
        <v>188</v>
      </c>
      <c r="BM261" s="239" t="s">
        <v>841</v>
      </c>
    </row>
    <row r="262" spans="1:51" s="13" customFormat="1" ht="12">
      <c r="A262" s="13"/>
      <c r="B262" s="241"/>
      <c r="C262" s="242"/>
      <c r="D262" s="243" t="s">
        <v>190</v>
      </c>
      <c r="E262" s="244" t="s">
        <v>1</v>
      </c>
      <c r="F262" s="245" t="s">
        <v>427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190</v>
      </c>
      <c r="AU262" s="251" t="s">
        <v>84</v>
      </c>
      <c r="AV262" s="13" t="s">
        <v>80</v>
      </c>
      <c r="AW262" s="13" t="s">
        <v>32</v>
      </c>
      <c r="AX262" s="13" t="s">
        <v>76</v>
      </c>
      <c r="AY262" s="251" t="s">
        <v>181</v>
      </c>
    </row>
    <row r="263" spans="1:51" s="14" customFormat="1" ht="12">
      <c r="A263" s="14"/>
      <c r="B263" s="252"/>
      <c r="C263" s="253"/>
      <c r="D263" s="243" t="s">
        <v>190</v>
      </c>
      <c r="E263" s="254" t="s">
        <v>1</v>
      </c>
      <c r="F263" s="255" t="s">
        <v>1145</v>
      </c>
      <c r="G263" s="253"/>
      <c r="H263" s="256">
        <v>9.9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190</v>
      </c>
      <c r="AU263" s="262" t="s">
        <v>84</v>
      </c>
      <c r="AV263" s="14" t="s">
        <v>84</v>
      </c>
      <c r="AW263" s="14" t="s">
        <v>32</v>
      </c>
      <c r="AX263" s="14" t="s">
        <v>80</v>
      </c>
      <c r="AY263" s="262" t="s">
        <v>181</v>
      </c>
    </row>
    <row r="264" spans="1:65" s="2" customFormat="1" ht="24.15" customHeight="1">
      <c r="A264" s="39"/>
      <c r="B264" s="40"/>
      <c r="C264" s="228" t="s">
        <v>402</v>
      </c>
      <c r="D264" s="228" t="s">
        <v>183</v>
      </c>
      <c r="E264" s="229" t="s">
        <v>842</v>
      </c>
      <c r="F264" s="230" t="s">
        <v>843</v>
      </c>
      <c r="G264" s="231" t="s">
        <v>186</v>
      </c>
      <c r="H264" s="232">
        <v>9.9</v>
      </c>
      <c r="I264" s="233"/>
      <c r="J264" s="234">
        <f>ROUND(I264*H264,2)</f>
        <v>0</v>
      </c>
      <c r="K264" s="230" t="s">
        <v>187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0.10373</v>
      </c>
      <c r="R264" s="237">
        <f>Q264*H264</f>
        <v>1.0269270000000001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188</v>
      </c>
      <c r="AT264" s="239" t="s">
        <v>183</v>
      </c>
      <c r="AU264" s="239" t="s">
        <v>84</v>
      </c>
      <c r="AY264" s="18" t="s">
        <v>181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80</v>
      </c>
      <c r="BK264" s="240">
        <f>ROUND(I264*H264,2)</f>
        <v>0</v>
      </c>
      <c r="BL264" s="18" t="s">
        <v>188</v>
      </c>
      <c r="BM264" s="239" t="s">
        <v>844</v>
      </c>
    </row>
    <row r="265" spans="1:51" s="13" customFormat="1" ht="12">
      <c r="A265" s="13"/>
      <c r="B265" s="241"/>
      <c r="C265" s="242"/>
      <c r="D265" s="243" t="s">
        <v>190</v>
      </c>
      <c r="E265" s="244" t="s">
        <v>1</v>
      </c>
      <c r="F265" s="245" t="s">
        <v>427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190</v>
      </c>
      <c r="AU265" s="251" t="s">
        <v>84</v>
      </c>
      <c r="AV265" s="13" t="s">
        <v>80</v>
      </c>
      <c r="AW265" s="13" t="s">
        <v>32</v>
      </c>
      <c r="AX265" s="13" t="s">
        <v>76</v>
      </c>
      <c r="AY265" s="251" t="s">
        <v>181</v>
      </c>
    </row>
    <row r="266" spans="1:51" s="14" customFormat="1" ht="12">
      <c r="A266" s="14"/>
      <c r="B266" s="252"/>
      <c r="C266" s="253"/>
      <c r="D266" s="243" t="s">
        <v>190</v>
      </c>
      <c r="E266" s="254" t="s">
        <v>1</v>
      </c>
      <c r="F266" s="255" t="s">
        <v>1145</v>
      </c>
      <c r="G266" s="253"/>
      <c r="H266" s="256">
        <v>9.9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190</v>
      </c>
      <c r="AU266" s="262" t="s">
        <v>84</v>
      </c>
      <c r="AV266" s="14" t="s">
        <v>84</v>
      </c>
      <c r="AW266" s="14" t="s">
        <v>32</v>
      </c>
      <c r="AX266" s="14" t="s">
        <v>80</v>
      </c>
      <c r="AY266" s="262" t="s">
        <v>181</v>
      </c>
    </row>
    <row r="267" spans="1:65" s="2" customFormat="1" ht="33" customHeight="1">
      <c r="A267" s="39"/>
      <c r="B267" s="40"/>
      <c r="C267" s="228" t="s">
        <v>407</v>
      </c>
      <c r="D267" s="228" t="s">
        <v>183</v>
      </c>
      <c r="E267" s="229" t="s">
        <v>447</v>
      </c>
      <c r="F267" s="230" t="s">
        <v>448</v>
      </c>
      <c r="G267" s="231" t="s">
        <v>186</v>
      </c>
      <c r="H267" s="232">
        <v>7.2</v>
      </c>
      <c r="I267" s="233"/>
      <c r="J267" s="234">
        <f>ROUND(I267*H267,2)</f>
        <v>0</v>
      </c>
      <c r="K267" s="230" t="s">
        <v>187</v>
      </c>
      <c r="L267" s="45"/>
      <c r="M267" s="235" t="s">
        <v>1</v>
      </c>
      <c r="N267" s="236" t="s">
        <v>41</v>
      </c>
      <c r="O267" s="92"/>
      <c r="P267" s="237">
        <f>O267*H267</f>
        <v>0</v>
      </c>
      <c r="Q267" s="237">
        <v>0.12966</v>
      </c>
      <c r="R267" s="237">
        <f>Q267*H267</f>
        <v>0.933552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188</v>
      </c>
      <c r="AT267" s="239" t="s">
        <v>183</v>
      </c>
      <c r="AU267" s="239" t="s">
        <v>84</v>
      </c>
      <c r="AY267" s="18" t="s">
        <v>181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80</v>
      </c>
      <c r="BK267" s="240">
        <f>ROUND(I267*H267,2)</f>
        <v>0</v>
      </c>
      <c r="BL267" s="18" t="s">
        <v>188</v>
      </c>
      <c r="BM267" s="239" t="s">
        <v>449</v>
      </c>
    </row>
    <row r="268" spans="1:51" s="13" customFormat="1" ht="12">
      <c r="A268" s="13"/>
      <c r="B268" s="241"/>
      <c r="C268" s="242"/>
      <c r="D268" s="243" t="s">
        <v>190</v>
      </c>
      <c r="E268" s="244" t="s">
        <v>1</v>
      </c>
      <c r="F268" s="245" t="s">
        <v>427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190</v>
      </c>
      <c r="AU268" s="251" t="s">
        <v>84</v>
      </c>
      <c r="AV268" s="13" t="s">
        <v>80</v>
      </c>
      <c r="AW268" s="13" t="s">
        <v>32</v>
      </c>
      <c r="AX268" s="13" t="s">
        <v>76</v>
      </c>
      <c r="AY268" s="251" t="s">
        <v>181</v>
      </c>
    </row>
    <row r="269" spans="1:51" s="14" customFormat="1" ht="12">
      <c r="A269" s="14"/>
      <c r="B269" s="252"/>
      <c r="C269" s="253"/>
      <c r="D269" s="243" t="s">
        <v>190</v>
      </c>
      <c r="E269" s="254" t="s">
        <v>1</v>
      </c>
      <c r="F269" s="255" t="s">
        <v>1163</v>
      </c>
      <c r="G269" s="253"/>
      <c r="H269" s="256">
        <v>7.2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190</v>
      </c>
      <c r="AU269" s="262" t="s">
        <v>84</v>
      </c>
      <c r="AV269" s="14" t="s">
        <v>84</v>
      </c>
      <c r="AW269" s="14" t="s">
        <v>32</v>
      </c>
      <c r="AX269" s="14" t="s">
        <v>80</v>
      </c>
      <c r="AY269" s="262" t="s">
        <v>181</v>
      </c>
    </row>
    <row r="270" spans="1:65" s="2" customFormat="1" ht="33" customHeight="1">
      <c r="A270" s="39"/>
      <c r="B270" s="40"/>
      <c r="C270" s="228" t="s">
        <v>412</v>
      </c>
      <c r="D270" s="228" t="s">
        <v>183</v>
      </c>
      <c r="E270" s="229" t="s">
        <v>429</v>
      </c>
      <c r="F270" s="230" t="s">
        <v>430</v>
      </c>
      <c r="G270" s="231" t="s">
        <v>186</v>
      </c>
      <c r="H270" s="232">
        <v>3.24</v>
      </c>
      <c r="I270" s="233"/>
      <c r="J270" s="234">
        <f>ROUND(I270*H270,2)</f>
        <v>0</v>
      </c>
      <c r="K270" s="230" t="s">
        <v>187</v>
      </c>
      <c r="L270" s="45"/>
      <c r="M270" s="235" t="s">
        <v>1</v>
      </c>
      <c r="N270" s="236" t="s">
        <v>41</v>
      </c>
      <c r="O270" s="92"/>
      <c r="P270" s="237">
        <f>O270*H270</f>
        <v>0</v>
      </c>
      <c r="Q270" s="237">
        <v>0.18463</v>
      </c>
      <c r="R270" s="237">
        <f>Q270*H270</f>
        <v>0.5982012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188</v>
      </c>
      <c r="AT270" s="239" t="s">
        <v>183</v>
      </c>
      <c r="AU270" s="239" t="s">
        <v>84</v>
      </c>
      <c r="AY270" s="18" t="s">
        <v>181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80</v>
      </c>
      <c r="BK270" s="240">
        <f>ROUND(I270*H270,2)</f>
        <v>0</v>
      </c>
      <c r="BL270" s="18" t="s">
        <v>188</v>
      </c>
      <c r="BM270" s="239" t="s">
        <v>453</v>
      </c>
    </row>
    <row r="271" spans="1:51" s="13" customFormat="1" ht="12">
      <c r="A271" s="13"/>
      <c r="B271" s="241"/>
      <c r="C271" s="242"/>
      <c r="D271" s="243" t="s">
        <v>190</v>
      </c>
      <c r="E271" s="244" t="s">
        <v>1</v>
      </c>
      <c r="F271" s="245" t="s">
        <v>427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190</v>
      </c>
      <c r="AU271" s="251" t="s">
        <v>84</v>
      </c>
      <c r="AV271" s="13" t="s">
        <v>80</v>
      </c>
      <c r="AW271" s="13" t="s">
        <v>32</v>
      </c>
      <c r="AX271" s="13" t="s">
        <v>76</v>
      </c>
      <c r="AY271" s="251" t="s">
        <v>181</v>
      </c>
    </row>
    <row r="272" spans="1:51" s="14" customFormat="1" ht="12">
      <c r="A272" s="14"/>
      <c r="B272" s="252"/>
      <c r="C272" s="253"/>
      <c r="D272" s="243" t="s">
        <v>190</v>
      </c>
      <c r="E272" s="254" t="s">
        <v>1</v>
      </c>
      <c r="F272" s="255" t="s">
        <v>1142</v>
      </c>
      <c r="G272" s="253"/>
      <c r="H272" s="256">
        <v>3.24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190</v>
      </c>
      <c r="AU272" s="262" t="s">
        <v>84</v>
      </c>
      <c r="AV272" s="14" t="s">
        <v>84</v>
      </c>
      <c r="AW272" s="14" t="s">
        <v>32</v>
      </c>
      <c r="AX272" s="14" t="s">
        <v>80</v>
      </c>
      <c r="AY272" s="262" t="s">
        <v>181</v>
      </c>
    </row>
    <row r="273" spans="1:65" s="2" customFormat="1" ht="16.5" customHeight="1">
      <c r="A273" s="39"/>
      <c r="B273" s="40"/>
      <c r="C273" s="228" t="s">
        <v>416</v>
      </c>
      <c r="D273" s="228" t="s">
        <v>183</v>
      </c>
      <c r="E273" s="229" t="s">
        <v>845</v>
      </c>
      <c r="F273" s="230" t="s">
        <v>846</v>
      </c>
      <c r="G273" s="231" t="s">
        <v>186</v>
      </c>
      <c r="H273" s="232">
        <v>8.91</v>
      </c>
      <c r="I273" s="233"/>
      <c r="J273" s="234">
        <f>ROUND(I273*H273,2)</f>
        <v>0</v>
      </c>
      <c r="K273" s="230" t="s">
        <v>187</v>
      </c>
      <c r="L273" s="45"/>
      <c r="M273" s="235" t="s">
        <v>1</v>
      </c>
      <c r="N273" s="236" t="s">
        <v>41</v>
      </c>
      <c r="O273" s="92"/>
      <c r="P273" s="237">
        <f>O273*H273</f>
        <v>0</v>
      </c>
      <c r="Q273" s="237">
        <v>0.24535</v>
      </c>
      <c r="R273" s="237">
        <f>Q273*H273</f>
        <v>2.1860685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188</v>
      </c>
      <c r="AT273" s="239" t="s">
        <v>183</v>
      </c>
      <c r="AU273" s="239" t="s">
        <v>84</v>
      </c>
      <c r="AY273" s="18" t="s">
        <v>181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80</v>
      </c>
      <c r="BK273" s="240">
        <f>ROUND(I273*H273,2)</f>
        <v>0</v>
      </c>
      <c r="BL273" s="18" t="s">
        <v>188</v>
      </c>
      <c r="BM273" s="239" t="s">
        <v>847</v>
      </c>
    </row>
    <row r="274" spans="1:51" s="13" customFormat="1" ht="12">
      <c r="A274" s="13"/>
      <c r="B274" s="241"/>
      <c r="C274" s="242"/>
      <c r="D274" s="243" t="s">
        <v>190</v>
      </c>
      <c r="E274" s="244" t="s">
        <v>1</v>
      </c>
      <c r="F274" s="245" t="s">
        <v>427</v>
      </c>
      <c r="G274" s="242"/>
      <c r="H274" s="244" t="s">
        <v>1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190</v>
      </c>
      <c r="AU274" s="251" t="s">
        <v>84</v>
      </c>
      <c r="AV274" s="13" t="s">
        <v>80</v>
      </c>
      <c r="AW274" s="13" t="s">
        <v>32</v>
      </c>
      <c r="AX274" s="13" t="s">
        <v>76</v>
      </c>
      <c r="AY274" s="251" t="s">
        <v>181</v>
      </c>
    </row>
    <row r="275" spans="1:51" s="14" customFormat="1" ht="12">
      <c r="A275" s="14"/>
      <c r="B275" s="252"/>
      <c r="C275" s="253"/>
      <c r="D275" s="243" t="s">
        <v>190</v>
      </c>
      <c r="E275" s="254" t="s">
        <v>1</v>
      </c>
      <c r="F275" s="255" t="s">
        <v>1164</v>
      </c>
      <c r="G275" s="253"/>
      <c r="H275" s="256">
        <v>8.91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190</v>
      </c>
      <c r="AU275" s="262" t="s">
        <v>84</v>
      </c>
      <c r="AV275" s="14" t="s">
        <v>84</v>
      </c>
      <c r="AW275" s="14" t="s">
        <v>32</v>
      </c>
      <c r="AX275" s="14" t="s">
        <v>80</v>
      </c>
      <c r="AY275" s="262" t="s">
        <v>181</v>
      </c>
    </row>
    <row r="276" spans="1:63" s="12" customFormat="1" ht="22.8" customHeight="1">
      <c r="A276" s="12"/>
      <c r="B276" s="212"/>
      <c r="C276" s="213"/>
      <c r="D276" s="214" t="s">
        <v>75</v>
      </c>
      <c r="E276" s="226" t="s">
        <v>222</v>
      </c>
      <c r="F276" s="226" t="s">
        <v>455</v>
      </c>
      <c r="G276" s="213"/>
      <c r="H276" s="213"/>
      <c r="I276" s="216"/>
      <c r="J276" s="227">
        <f>BK276</f>
        <v>0</v>
      </c>
      <c r="K276" s="213"/>
      <c r="L276" s="218"/>
      <c r="M276" s="219"/>
      <c r="N276" s="220"/>
      <c r="O276" s="220"/>
      <c r="P276" s="221">
        <f>SUM(P277:P303)</f>
        <v>0</v>
      </c>
      <c r="Q276" s="220"/>
      <c r="R276" s="221">
        <f>SUM(R277:R303)</f>
        <v>0.01716546</v>
      </c>
      <c r="S276" s="220"/>
      <c r="T276" s="222">
        <f>SUM(T277:T303)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3" t="s">
        <v>80</v>
      </c>
      <c r="AT276" s="224" t="s">
        <v>75</v>
      </c>
      <c r="AU276" s="224" t="s">
        <v>80</v>
      </c>
      <c r="AY276" s="223" t="s">
        <v>181</v>
      </c>
      <c r="BK276" s="225">
        <f>SUM(BK277:BK303)</f>
        <v>0</v>
      </c>
    </row>
    <row r="277" spans="1:65" s="2" customFormat="1" ht="24.15" customHeight="1">
      <c r="A277" s="39"/>
      <c r="B277" s="40"/>
      <c r="C277" s="228" t="s">
        <v>423</v>
      </c>
      <c r="D277" s="228" t="s">
        <v>183</v>
      </c>
      <c r="E277" s="229" t="s">
        <v>849</v>
      </c>
      <c r="F277" s="230" t="s">
        <v>850</v>
      </c>
      <c r="G277" s="231" t="s">
        <v>203</v>
      </c>
      <c r="H277" s="232">
        <v>9.5</v>
      </c>
      <c r="I277" s="233"/>
      <c r="J277" s="234">
        <f>ROUND(I277*H277,2)</f>
        <v>0</v>
      </c>
      <c r="K277" s="230" t="s">
        <v>187</v>
      </c>
      <c r="L277" s="45"/>
      <c r="M277" s="235" t="s">
        <v>1</v>
      </c>
      <c r="N277" s="236" t="s">
        <v>41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188</v>
      </c>
      <c r="AT277" s="239" t="s">
        <v>183</v>
      </c>
      <c r="AU277" s="239" t="s">
        <v>84</v>
      </c>
      <c r="AY277" s="18" t="s">
        <v>181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80</v>
      </c>
      <c r="BK277" s="240">
        <f>ROUND(I277*H277,2)</f>
        <v>0</v>
      </c>
      <c r="BL277" s="18" t="s">
        <v>188</v>
      </c>
      <c r="BM277" s="239" t="s">
        <v>851</v>
      </c>
    </row>
    <row r="278" spans="1:51" s="13" customFormat="1" ht="12">
      <c r="A278" s="13"/>
      <c r="B278" s="241"/>
      <c r="C278" s="242"/>
      <c r="D278" s="243" t="s">
        <v>190</v>
      </c>
      <c r="E278" s="244" t="s">
        <v>1</v>
      </c>
      <c r="F278" s="245" t="s">
        <v>982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190</v>
      </c>
      <c r="AU278" s="251" t="s">
        <v>84</v>
      </c>
      <c r="AV278" s="13" t="s">
        <v>80</v>
      </c>
      <c r="AW278" s="13" t="s">
        <v>32</v>
      </c>
      <c r="AX278" s="13" t="s">
        <v>76</v>
      </c>
      <c r="AY278" s="251" t="s">
        <v>181</v>
      </c>
    </row>
    <row r="279" spans="1:51" s="14" customFormat="1" ht="12">
      <c r="A279" s="14"/>
      <c r="B279" s="252"/>
      <c r="C279" s="253"/>
      <c r="D279" s="243" t="s">
        <v>190</v>
      </c>
      <c r="E279" s="254" t="s">
        <v>1</v>
      </c>
      <c r="F279" s="255" t="s">
        <v>1165</v>
      </c>
      <c r="G279" s="253"/>
      <c r="H279" s="256">
        <v>9.5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190</v>
      </c>
      <c r="AU279" s="262" t="s">
        <v>84</v>
      </c>
      <c r="AV279" s="14" t="s">
        <v>84</v>
      </c>
      <c r="AW279" s="14" t="s">
        <v>32</v>
      </c>
      <c r="AX279" s="14" t="s">
        <v>76</v>
      </c>
      <c r="AY279" s="262" t="s">
        <v>181</v>
      </c>
    </row>
    <row r="280" spans="1:51" s="15" customFormat="1" ht="12">
      <c r="A280" s="15"/>
      <c r="B280" s="263"/>
      <c r="C280" s="264"/>
      <c r="D280" s="243" t="s">
        <v>190</v>
      </c>
      <c r="E280" s="265" t="s">
        <v>785</v>
      </c>
      <c r="F280" s="266" t="s">
        <v>142</v>
      </c>
      <c r="G280" s="264"/>
      <c r="H280" s="267">
        <v>9.5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3" t="s">
        <v>190</v>
      </c>
      <c r="AU280" s="273" t="s">
        <v>84</v>
      </c>
      <c r="AV280" s="15" t="s">
        <v>188</v>
      </c>
      <c r="AW280" s="15" t="s">
        <v>32</v>
      </c>
      <c r="AX280" s="15" t="s">
        <v>80</v>
      </c>
      <c r="AY280" s="273" t="s">
        <v>181</v>
      </c>
    </row>
    <row r="281" spans="1:65" s="2" customFormat="1" ht="16.5" customHeight="1">
      <c r="A281" s="39"/>
      <c r="B281" s="40"/>
      <c r="C281" s="285" t="s">
        <v>428</v>
      </c>
      <c r="D281" s="285" t="s">
        <v>369</v>
      </c>
      <c r="E281" s="286" t="s">
        <v>853</v>
      </c>
      <c r="F281" s="287" t="s">
        <v>854</v>
      </c>
      <c r="G281" s="288" t="s">
        <v>203</v>
      </c>
      <c r="H281" s="289">
        <v>9.643</v>
      </c>
      <c r="I281" s="290"/>
      <c r="J281" s="291">
        <f>ROUND(I281*H281,2)</f>
        <v>0</v>
      </c>
      <c r="K281" s="287" t="s">
        <v>690</v>
      </c>
      <c r="L281" s="292"/>
      <c r="M281" s="293" t="s">
        <v>1</v>
      </c>
      <c r="N281" s="294" t="s">
        <v>41</v>
      </c>
      <c r="O281" s="92"/>
      <c r="P281" s="237">
        <f>O281*H281</f>
        <v>0</v>
      </c>
      <c r="Q281" s="237">
        <v>0.00037</v>
      </c>
      <c r="R281" s="237">
        <f>Q281*H281</f>
        <v>0.00356791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222</v>
      </c>
      <c r="AT281" s="239" t="s">
        <v>369</v>
      </c>
      <c r="AU281" s="239" t="s">
        <v>84</v>
      </c>
      <c r="AY281" s="18" t="s">
        <v>181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80</v>
      </c>
      <c r="BK281" s="240">
        <f>ROUND(I281*H281,2)</f>
        <v>0</v>
      </c>
      <c r="BL281" s="18" t="s">
        <v>188</v>
      </c>
      <c r="BM281" s="239" t="s">
        <v>855</v>
      </c>
    </row>
    <row r="282" spans="1:51" s="14" customFormat="1" ht="12">
      <c r="A282" s="14"/>
      <c r="B282" s="252"/>
      <c r="C282" s="253"/>
      <c r="D282" s="243" t="s">
        <v>190</v>
      </c>
      <c r="E282" s="254" t="s">
        <v>1</v>
      </c>
      <c r="F282" s="255" t="s">
        <v>856</v>
      </c>
      <c r="G282" s="253"/>
      <c r="H282" s="256">
        <v>9.643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2" t="s">
        <v>190</v>
      </c>
      <c r="AU282" s="262" t="s">
        <v>84</v>
      </c>
      <c r="AV282" s="14" t="s">
        <v>84</v>
      </c>
      <c r="AW282" s="14" t="s">
        <v>32</v>
      </c>
      <c r="AX282" s="14" t="s">
        <v>80</v>
      </c>
      <c r="AY282" s="262" t="s">
        <v>181</v>
      </c>
    </row>
    <row r="283" spans="1:65" s="2" customFormat="1" ht="24.15" customHeight="1">
      <c r="A283" s="39"/>
      <c r="B283" s="40"/>
      <c r="C283" s="285" t="s">
        <v>434</v>
      </c>
      <c r="D283" s="285" t="s">
        <v>369</v>
      </c>
      <c r="E283" s="286" t="s">
        <v>857</v>
      </c>
      <c r="F283" s="287" t="s">
        <v>858</v>
      </c>
      <c r="G283" s="288" t="s">
        <v>459</v>
      </c>
      <c r="H283" s="289">
        <v>4.04</v>
      </c>
      <c r="I283" s="290"/>
      <c r="J283" s="291">
        <f>ROUND(I283*H283,2)</f>
        <v>0</v>
      </c>
      <c r="K283" s="287" t="s">
        <v>1</v>
      </c>
      <c r="L283" s="292"/>
      <c r="M283" s="293" t="s">
        <v>1</v>
      </c>
      <c r="N283" s="294" t="s">
        <v>41</v>
      </c>
      <c r="O283" s="92"/>
      <c r="P283" s="237">
        <f>O283*H283</f>
        <v>0</v>
      </c>
      <c r="Q283" s="237">
        <v>0.00016</v>
      </c>
      <c r="R283" s="237">
        <f>Q283*H283</f>
        <v>0.0006464000000000001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222</v>
      </c>
      <c r="AT283" s="239" t="s">
        <v>369</v>
      </c>
      <c r="AU283" s="239" t="s">
        <v>84</v>
      </c>
      <c r="AY283" s="18" t="s">
        <v>181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80</v>
      </c>
      <c r="BK283" s="240">
        <f>ROUND(I283*H283,2)</f>
        <v>0</v>
      </c>
      <c r="BL283" s="18" t="s">
        <v>188</v>
      </c>
      <c r="BM283" s="239" t="s">
        <v>859</v>
      </c>
    </row>
    <row r="284" spans="1:51" s="13" customFormat="1" ht="12">
      <c r="A284" s="13"/>
      <c r="B284" s="241"/>
      <c r="C284" s="242"/>
      <c r="D284" s="243" t="s">
        <v>190</v>
      </c>
      <c r="E284" s="244" t="s">
        <v>1</v>
      </c>
      <c r="F284" s="245" t="s">
        <v>982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190</v>
      </c>
      <c r="AU284" s="251" t="s">
        <v>84</v>
      </c>
      <c r="AV284" s="13" t="s">
        <v>80</v>
      </c>
      <c r="AW284" s="13" t="s">
        <v>32</v>
      </c>
      <c r="AX284" s="13" t="s">
        <v>76</v>
      </c>
      <c r="AY284" s="251" t="s">
        <v>181</v>
      </c>
    </row>
    <row r="285" spans="1:51" s="14" customFormat="1" ht="12">
      <c r="A285" s="14"/>
      <c r="B285" s="252"/>
      <c r="C285" s="253"/>
      <c r="D285" s="243" t="s">
        <v>190</v>
      </c>
      <c r="E285" s="254" t="s">
        <v>1</v>
      </c>
      <c r="F285" s="255" t="s">
        <v>1041</v>
      </c>
      <c r="G285" s="253"/>
      <c r="H285" s="256">
        <v>4.04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190</v>
      </c>
      <c r="AU285" s="262" t="s">
        <v>84</v>
      </c>
      <c r="AV285" s="14" t="s">
        <v>84</v>
      </c>
      <c r="AW285" s="14" t="s">
        <v>32</v>
      </c>
      <c r="AX285" s="14" t="s">
        <v>80</v>
      </c>
      <c r="AY285" s="262" t="s">
        <v>181</v>
      </c>
    </row>
    <row r="286" spans="1:65" s="2" customFormat="1" ht="16.5" customHeight="1">
      <c r="A286" s="39"/>
      <c r="B286" s="40"/>
      <c r="C286" s="285" t="s">
        <v>438</v>
      </c>
      <c r="D286" s="285" t="s">
        <v>369</v>
      </c>
      <c r="E286" s="286" t="s">
        <v>860</v>
      </c>
      <c r="F286" s="287" t="s">
        <v>861</v>
      </c>
      <c r="G286" s="288" t="s">
        <v>459</v>
      </c>
      <c r="H286" s="289">
        <v>8.08</v>
      </c>
      <c r="I286" s="290"/>
      <c r="J286" s="291">
        <f>ROUND(I286*H286,2)</f>
        <v>0</v>
      </c>
      <c r="K286" s="287" t="s">
        <v>1</v>
      </c>
      <c r="L286" s="292"/>
      <c r="M286" s="293" t="s">
        <v>1</v>
      </c>
      <c r="N286" s="294" t="s">
        <v>41</v>
      </c>
      <c r="O286" s="92"/>
      <c r="P286" s="237">
        <f>O286*H286</f>
        <v>0</v>
      </c>
      <c r="Q286" s="237">
        <v>0.0011</v>
      </c>
      <c r="R286" s="237">
        <f>Q286*H286</f>
        <v>0.008888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222</v>
      </c>
      <c r="AT286" s="239" t="s">
        <v>369</v>
      </c>
      <c r="AU286" s="239" t="s">
        <v>84</v>
      </c>
      <c r="AY286" s="18" t="s">
        <v>181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80</v>
      </c>
      <c r="BK286" s="240">
        <f>ROUND(I286*H286,2)</f>
        <v>0</v>
      </c>
      <c r="BL286" s="18" t="s">
        <v>188</v>
      </c>
      <c r="BM286" s="239" t="s">
        <v>862</v>
      </c>
    </row>
    <row r="287" spans="1:51" s="13" customFormat="1" ht="12">
      <c r="A287" s="13"/>
      <c r="B287" s="241"/>
      <c r="C287" s="242"/>
      <c r="D287" s="243" t="s">
        <v>190</v>
      </c>
      <c r="E287" s="244" t="s">
        <v>1</v>
      </c>
      <c r="F287" s="245" t="s">
        <v>982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190</v>
      </c>
      <c r="AU287" s="251" t="s">
        <v>84</v>
      </c>
      <c r="AV287" s="13" t="s">
        <v>80</v>
      </c>
      <c r="AW287" s="13" t="s">
        <v>32</v>
      </c>
      <c r="AX287" s="13" t="s">
        <v>76</v>
      </c>
      <c r="AY287" s="251" t="s">
        <v>181</v>
      </c>
    </row>
    <row r="288" spans="1:51" s="14" customFormat="1" ht="12">
      <c r="A288" s="14"/>
      <c r="B288" s="252"/>
      <c r="C288" s="253"/>
      <c r="D288" s="243" t="s">
        <v>190</v>
      </c>
      <c r="E288" s="254" t="s">
        <v>1</v>
      </c>
      <c r="F288" s="255" t="s">
        <v>1166</v>
      </c>
      <c r="G288" s="253"/>
      <c r="H288" s="256">
        <v>8.08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190</v>
      </c>
      <c r="AU288" s="262" t="s">
        <v>84</v>
      </c>
      <c r="AV288" s="14" t="s">
        <v>84</v>
      </c>
      <c r="AW288" s="14" t="s">
        <v>32</v>
      </c>
      <c r="AX288" s="14" t="s">
        <v>80</v>
      </c>
      <c r="AY288" s="262" t="s">
        <v>181</v>
      </c>
    </row>
    <row r="289" spans="1:65" s="2" customFormat="1" ht="16.5" customHeight="1">
      <c r="A289" s="39"/>
      <c r="B289" s="40"/>
      <c r="C289" s="228" t="s">
        <v>442</v>
      </c>
      <c r="D289" s="228" t="s">
        <v>183</v>
      </c>
      <c r="E289" s="229" t="s">
        <v>670</v>
      </c>
      <c r="F289" s="230" t="s">
        <v>671</v>
      </c>
      <c r="G289" s="231" t="s">
        <v>203</v>
      </c>
      <c r="H289" s="232">
        <v>9.5</v>
      </c>
      <c r="I289" s="233"/>
      <c r="J289" s="234">
        <f>ROUND(I289*H289,2)</f>
        <v>0</v>
      </c>
      <c r="K289" s="230" t="s">
        <v>187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188</v>
      </c>
      <c r="AT289" s="239" t="s">
        <v>183</v>
      </c>
      <c r="AU289" s="239" t="s">
        <v>84</v>
      </c>
      <c r="AY289" s="18" t="s">
        <v>181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80</v>
      </c>
      <c r="BK289" s="240">
        <f>ROUND(I289*H289,2)</f>
        <v>0</v>
      </c>
      <c r="BL289" s="18" t="s">
        <v>188</v>
      </c>
      <c r="BM289" s="239" t="s">
        <v>672</v>
      </c>
    </row>
    <row r="290" spans="1:51" s="13" customFormat="1" ht="12">
      <c r="A290" s="13"/>
      <c r="B290" s="241"/>
      <c r="C290" s="242"/>
      <c r="D290" s="243" t="s">
        <v>190</v>
      </c>
      <c r="E290" s="244" t="s">
        <v>1</v>
      </c>
      <c r="F290" s="245" t="s">
        <v>191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190</v>
      </c>
      <c r="AU290" s="251" t="s">
        <v>84</v>
      </c>
      <c r="AV290" s="13" t="s">
        <v>80</v>
      </c>
      <c r="AW290" s="13" t="s">
        <v>32</v>
      </c>
      <c r="AX290" s="13" t="s">
        <v>76</v>
      </c>
      <c r="AY290" s="251" t="s">
        <v>181</v>
      </c>
    </row>
    <row r="291" spans="1:51" s="14" customFormat="1" ht="12">
      <c r="A291" s="14"/>
      <c r="B291" s="252"/>
      <c r="C291" s="253"/>
      <c r="D291" s="243" t="s">
        <v>190</v>
      </c>
      <c r="E291" s="254" t="s">
        <v>1</v>
      </c>
      <c r="F291" s="255" t="s">
        <v>1134</v>
      </c>
      <c r="G291" s="253"/>
      <c r="H291" s="256">
        <v>9.5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190</v>
      </c>
      <c r="AU291" s="262" t="s">
        <v>84</v>
      </c>
      <c r="AV291" s="14" t="s">
        <v>84</v>
      </c>
      <c r="AW291" s="14" t="s">
        <v>32</v>
      </c>
      <c r="AX291" s="14" t="s">
        <v>80</v>
      </c>
      <c r="AY291" s="262" t="s">
        <v>181</v>
      </c>
    </row>
    <row r="292" spans="1:65" s="2" customFormat="1" ht="24.15" customHeight="1">
      <c r="A292" s="39"/>
      <c r="B292" s="40"/>
      <c r="C292" s="228" t="s">
        <v>446</v>
      </c>
      <c r="D292" s="228" t="s">
        <v>183</v>
      </c>
      <c r="E292" s="229" t="s">
        <v>864</v>
      </c>
      <c r="F292" s="230" t="s">
        <v>865</v>
      </c>
      <c r="G292" s="231" t="s">
        <v>203</v>
      </c>
      <c r="H292" s="232">
        <v>9.5</v>
      </c>
      <c r="I292" s="233"/>
      <c r="J292" s="234">
        <f>ROUND(I292*H292,2)</f>
        <v>0</v>
      </c>
      <c r="K292" s="230" t="s">
        <v>187</v>
      </c>
      <c r="L292" s="45"/>
      <c r="M292" s="235" t="s">
        <v>1</v>
      </c>
      <c r="N292" s="236" t="s">
        <v>41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188</v>
      </c>
      <c r="AT292" s="239" t="s">
        <v>183</v>
      </c>
      <c r="AU292" s="239" t="s">
        <v>84</v>
      </c>
      <c r="AY292" s="18" t="s">
        <v>181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80</v>
      </c>
      <c r="BK292" s="240">
        <f>ROUND(I292*H292,2)</f>
        <v>0</v>
      </c>
      <c r="BL292" s="18" t="s">
        <v>188</v>
      </c>
      <c r="BM292" s="239" t="s">
        <v>681</v>
      </c>
    </row>
    <row r="293" spans="1:51" s="13" customFormat="1" ht="12">
      <c r="A293" s="13"/>
      <c r="B293" s="241"/>
      <c r="C293" s="242"/>
      <c r="D293" s="243" t="s">
        <v>190</v>
      </c>
      <c r="E293" s="244" t="s">
        <v>1</v>
      </c>
      <c r="F293" s="245" t="s">
        <v>191</v>
      </c>
      <c r="G293" s="242"/>
      <c r="H293" s="244" t="s">
        <v>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190</v>
      </c>
      <c r="AU293" s="251" t="s">
        <v>84</v>
      </c>
      <c r="AV293" s="13" t="s">
        <v>80</v>
      </c>
      <c r="AW293" s="13" t="s">
        <v>32</v>
      </c>
      <c r="AX293" s="13" t="s">
        <v>76</v>
      </c>
      <c r="AY293" s="251" t="s">
        <v>181</v>
      </c>
    </row>
    <row r="294" spans="1:51" s="14" customFormat="1" ht="12">
      <c r="A294" s="14"/>
      <c r="B294" s="252"/>
      <c r="C294" s="253"/>
      <c r="D294" s="243" t="s">
        <v>190</v>
      </c>
      <c r="E294" s="254" t="s">
        <v>1</v>
      </c>
      <c r="F294" s="255" t="s">
        <v>1134</v>
      </c>
      <c r="G294" s="253"/>
      <c r="H294" s="256">
        <v>9.5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190</v>
      </c>
      <c r="AU294" s="262" t="s">
        <v>84</v>
      </c>
      <c r="AV294" s="14" t="s">
        <v>84</v>
      </c>
      <c r="AW294" s="14" t="s">
        <v>32</v>
      </c>
      <c r="AX294" s="14" t="s">
        <v>80</v>
      </c>
      <c r="AY294" s="262" t="s">
        <v>181</v>
      </c>
    </row>
    <row r="295" spans="1:65" s="2" customFormat="1" ht="21.75" customHeight="1">
      <c r="A295" s="39"/>
      <c r="B295" s="40"/>
      <c r="C295" s="228" t="s">
        <v>450</v>
      </c>
      <c r="D295" s="228" t="s">
        <v>183</v>
      </c>
      <c r="E295" s="229" t="s">
        <v>697</v>
      </c>
      <c r="F295" s="230" t="s">
        <v>698</v>
      </c>
      <c r="G295" s="231" t="s">
        <v>203</v>
      </c>
      <c r="H295" s="232">
        <v>9.975</v>
      </c>
      <c r="I295" s="233"/>
      <c r="J295" s="234">
        <f>ROUND(I295*H295,2)</f>
        <v>0</v>
      </c>
      <c r="K295" s="230" t="s">
        <v>187</v>
      </c>
      <c r="L295" s="45"/>
      <c r="M295" s="235" t="s">
        <v>1</v>
      </c>
      <c r="N295" s="236" t="s">
        <v>41</v>
      </c>
      <c r="O295" s="92"/>
      <c r="P295" s="237">
        <f>O295*H295</f>
        <v>0</v>
      </c>
      <c r="Q295" s="237">
        <v>0.00013</v>
      </c>
      <c r="R295" s="237">
        <f>Q295*H295</f>
        <v>0.00129675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188</v>
      </c>
      <c r="AT295" s="239" t="s">
        <v>183</v>
      </c>
      <c r="AU295" s="239" t="s">
        <v>84</v>
      </c>
      <c r="AY295" s="18" t="s">
        <v>181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80</v>
      </c>
      <c r="BK295" s="240">
        <f>ROUND(I295*H295,2)</f>
        <v>0</v>
      </c>
      <c r="BL295" s="18" t="s">
        <v>188</v>
      </c>
      <c r="BM295" s="239" t="s">
        <v>699</v>
      </c>
    </row>
    <row r="296" spans="1:51" s="13" customFormat="1" ht="12">
      <c r="A296" s="13"/>
      <c r="B296" s="241"/>
      <c r="C296" s="242"/>
      <c r="D296" s="243" t="s">
        <v>190</v>
      </c>
      <c r="E296" s="244" t="s">
        <v>1</v>
      </c>
      <c r="F296" s="245" t="s">
        <v>427</v>
      </c>
      <c r="G296" s="242"/>
      <c r="H296" s="244" t="s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190</v>
      </c>
      <c r="AU296" s="251" t="s">
        <v>84</v>
      </c>
      <c r="AV296" s="13" t="s">
        <v>80</v>
      </c>
      <c r="AW296" s="13" t="s">
        <v>32</v>
      </c>
      <c r="AX296" s="13" t="s">
        <v>76</v>
      </c>
      <c r="AY296" s="251" t="s">
        <v>181</v>
      </c>
    </row>
    <row r="297" spans="1:51" s="14" customFormat="1" ht="12">
      <c r="A297" s="14"/>
      <c r="B297" s="252"/>
      <c r="C297" s="253"/>
      <c r="D297" s="243" t="s">
        <v>190</v>
      </c>
      <c r="E297" s="254" t="s">
        <v>1</v>
      </c>
      <c r="F297" s="255" t="s">
        <v>1167</v>
      </c>
      <c r="G297" s="253"/>
      <c r="H297" s="256">
        <v>9.975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190</v>
      </c>
      <c r="AU297" s="262" t="s">
        <v>84</v>
      </c>
      <c r="AV297" s="14" t="s">
        <v>84</v>
      </c>
      <c r="AW297" s="14" t="s">
        <v>32</v>
      </c>
      <c r="AX297" s="14" t="s">
        <v>80</v>
      </c>
      <c r="AY297" s="262" t="s">
        <v>181</v>
      </c>
    </row>
    <row r="298" spans="1:65" s="2" customFormat="1" ht="16.5" customHeight="1">
      <c r="A298" s="39"/>
      <c r="B298" s="40"/>
      <c r="C298" s="228" t="s">
        <v>456</v>
      </c>
      <c r="D298" s="228" t="s">
        <v>183</v>
      </c>
      <c r="E298" s="229" t="s">
        <v>702</v>
      </c>
      <c r="F298" s="230" t="s">
        <v>703</v>
      </c>
      <c r="G298" s="231" t="s">
        <v>369</v>
      </c>
      <c r="H298" s="232">
        <v>9.5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41</v>
      </c>
      <c r="O298" s="92"/>
      <c r="P298" s="237">
        <f>O298*H298</f>
        <v>0</v>
      </c>
      <c r="Q298" s="237">
        <v>2E-05</v>
      </c>
      <c r="R298" s="237">
        <f>Q298*H298</f>
        <v>0.00019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188</v>
      </c>
      <c r="AT298" s="239" t="s">
        <v>183</v>
      </c>
      <c r="AU298" s="239" t="s">
        <v>84</v>
      </c>
      <c r="AY298" s="18" t="s">
        <v>181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80</v>
      </c>
      <c r="BK298" s="240">
        <f>ROUND(I298*H298,2)</f>
        <v>0</v>
      </c>
      <c r="BL298" s="18" t="s">
        <v>188</v>
      </c>
      <c r="BM298" s="239" t="s">
        <v>704</v>
      </c>
    </row>
    <row r="299" spans="1:51" s="13" customFormat="1" ht="12">
      <c r="A299" s="13"/>
      <c r="B299" s="241"/>
      <c r="C299" s="242"/>
      <c r="D299" s="243" t="s">
        <v>190</v>
      </c>
      <c r="E299" s="244" t="s">
        <v>1</v>
      </c>
      <c r="F299" s="245" t="s">
        <v>427</v>
      </c>
      <c r="G299" s="242"/>
      <c r="H299" s="244" t="s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190</v>
      </c>
      <c r="AU299" s="251" t="s">
        <v>84</v>
      </c>
      <c r="AV299" s="13" t="s">
        <v>80</v>
      </c>
      <c r="AW299" s="13" t="s">
        <v>32</v>
      </c>
      <c r="AX299" s="13" t="s">
        <v>76</v>
      </c>
      <c r="AY299" s="251" t="s">
        <v>181</v>
      </c>
    </row>
    <row r="300" spans="1:51" s="14" customFormat="1" ht="12">
      <c r="A300" s="14"/>
      <c r="B300" s="252"/>
      <c r="C300" s="253"/>
      <c r="D300" s="243" t="s">
        <v>190</v>
      </c>
      <c r="E300" s="254" t="s">
        <v>1</v>
      </c>
      <c r="F300" s="255" t="s">
        <v>1134</v>
      </c>
      <c r="G300" s="253"/>
      <c r="H300" s="256">
        <v>9.5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190</v>
      </c>
      <c r="AU300" s="262" t="s">
        <v>84</v>
      </c>
      <c r="AV300" s="14" t="s">
        <v>84</v>
      </c>
      <c r="AW300" s="14" t="s">
        <v>32</v>
      </c>
      <c r="AX300" s="14" t="s">
        <v>80</v>
      </c>
      <c r="AY300" s="262" t="s">
        <v>181</v>
      </c>
    </row>
    <row r="301" spans="1:65" s="2" customFormat="1" ht="16.5" customHeight="1">
      <c r="A301" s="39"/>
      <c r="B301" s="40"/>
      <c r="C301" s="285" t="s">
        <v>463</v>
      </c>
      <c r="D301" s="285" t="s">
        <v>369</v>
      </c>
      <c r="E301" s="286" t="s">
        <v>706</v>
      </c>
      <c r="F301" s="287" t="s">
        <v>707</v>
      </c>
      <c r="G301" s="288" t="s">
        <v>369</v>
      </c>
      <c r="H301" s="289">
        <v>10.735</v>
      </c>
      <c r="I301" s="290"/>
      <c r="J301" s="291">
        <f>ROUND(I301*H301,2)</f>
        <v>0</v>
      </c>
      <c r="K301" s="287" t="s">
        <v>1</v>
      </c>
      <c r="L301" s="292"/>
      <c r="M301" s="293" t="s">
        <v>1</v>
      </c>
      <c r="N301" s="294" t="s">
        <v>41</v>
      </c>
      <c r="O301" s="92"/>
      <c r="P301" s="237">
        <f>O301*H301</f>
        <v>0</v>
      </c>
      <c r="Q301" s="237">
        <v>0.00024</v>
      </c>
      <c r="R301" s="237">
        <f>Q301*H301</f>
        <v>0.0025764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222</v>
      </c>
      <c r="AT301" s="239" t="s">
        <v>369</v>
      </c>
      <c r="AU301" s="239" t="s">
        <v>84</v>
      </c>
      <c r="AY301" s="18" t="s">
        <v>181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80</v>
      </c>
      <c r="BK301" s="240">
        <f>ROUND(I301*H301,2)</f>
        <v>0</v>
      </c>
      <c r="BL301" s="18" t="s">
        <v>188</v>
      </c>
      <c r="BM301" s="239" t="s">
        <v>708</v>
      </c>
    </row>
    <row r="302" spans="1:51" s="13" customFormat="1" ht="12">
      <c r="A302" s="13"/>
      <c r="B302" s="241"/>
      <c r="C302" s="242"/>
      <c r="D302" s="243" t="s">
        <v>190</v>
      </c>
      <c r="E302" s="244" t="s">
        <v>1</v>
      </c>
      <c r="F302" s="245" t="s">
        <v>427</v>
      </c>
      <c r="G302" s="242"/>
      <c r="H302" s="244" t="s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190</v>
      </c>
      <c r="AU302" s="251" t="s">
        <v>84</v>
      </c>
      <c r="AV302" s="13" t="s">
        <v>80</v>
      </c>
      <c r="AW302" s="13" t="s">
        <v>32</v>
      </c>
      <c r="AX302" s="13" t="s">
        <v>76</v>
      </c>
      <c r="AY302" s="251" t="s">
        <v>181</v>
      </c>
    </row>
    <row r="303" spans="1:51" s="14" customFormat="1" ht="12">
      <c r="A303" s="14"/>
      <c r="B303" s="252"/>
      <c r="C303" s="253"/>
      <c r="D303" s="243" t="s">
        <v>190</v>
      </c>
      <c r="E303" s="254" t="s">
        <v>1</v>
      </c>
      <c r="F303" s="255" t="s">
        <v>1168</v>
      </c>
      <c r="G303" s="253"/>
      <c r="H303" s="256">
        <v>10.735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190</v>
      </c>
      <c r="AU303" s="262" t="s">
        <v>84</v>
      </c>
      <c r="AV303" s="14" t="s">
        <v>84</v>
      </c>
      <c r="AW303" s="14" t="s">
        <v>32</v>
      </c>
      <c r="AX303" s="14" t="s">
        <v>80</v>
      </c>
      <c r="AY303" s="262" t="s">
        <v>181</v>
      </c>
    </row>
    <row r="304" spans="1:63" s="12" customFormat="1" ht="22.8" customHeight="1">
      <c r="A304" s="12"/>
      <c r="B304" s="212"/>
      <c r="C304" s="213"/>
      <c r="D304" s="214" t="s">
        <v>75</v>
      </c>
      <c r="E304" s="226" t="s">
        <v>227</v>
      </c>
      <c r="F304" s="226" t="s">
        <v>710</v>
      </c>
      <c r="G304" s="213"/>
      <c r="H304" s="213"/>
      <c r="I304" s="216"/>
      <c r="J304" s="227">
        <f>BK304</f>
        <v>0</v>
      </c>
      <c r="K304" s="213"/>
      <c r="L304" s="218"/>
      <c r="M304" s="219"/>
      <c r="N304" s="220"/>
      <c r="O304" s="220"/>
      <c r="P304" s="221">
        <f>SUM(P305:P320)</f>
        <v>0</v>
      </c>
      <c r="Q304" s="220"/>
      <c r="R304" s="221">
        <f>SUM(R305:R320)</f>
        <v>0.92361</v>
      </c>
      <c r="S304" s="220"/>
      <c r="T304" s="222">
        <f>SUM(T305:T320)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3" t="s">
        <v>80</v>
      </c>
      <c r="AT304" s="224" t="s">
        <v>75</v>
      </c>
      <c r="AU304" s="224" t="s">
        <v>80</v>
      </c>
      <c r="AY304" s="223" t="s">
        <v>181</v>
      </c>
      <c r="BK304" s="225">
        <f>SUM(BK305:BK320)</f>
        <v>0</v>
      </c>
    </row>
    <row r="305" spans="1:65" s="2" customFormat="1" ht="33" customHeight="1">
      <c r="A305" s="39"/>
      <c r="B305" s="40"/>
      <c r="C305" s="228" t="s">
        <v>468</v>
      </c>
      <c r="D305" s="228" t="s">
        <v>183</v>
      </c>
      <c r="E305" s="229" t="s">
        <v>712</v>
      </c>
      <c r="F305" s="230" t="s">
        <v>713</v>
      </c>
      <c r="G305" s="231" t="s">
        <v>203</v>
      </c>
      <c r="H305" s="232">
        <v>8</v>
      </c>
      <c r="I305" s="233"/>
      <c r="J305" s="234">
        <f>ROUND(I305*H305,2)</f>
        <v>0</v>
      </c>
      <c r="K305" s="230" t="s">
        <v>187</v>
      </c>
      <c r="L305" s="45"/>
      <c r="M305" s="235" t="s">
        <v>1</v>
      </c>
      <c r="N305" s="236" t="s">
        <v>41</v>
      </c>
      <c r="O305" s="92"/>
      <c r="P305" s="237">
        <f>O305*H305</f>
        <v>0</v>
      </c>
      <c r="Q305" s="237">
        <v>0.11519</v>
      </c>
      <c r="R305" s="237">
        <f>Q305*H305</f>
        <v>0.92152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188</v>
      </c>
      <c r="AT305" s="239" t="s">
        <v>183</v>
      </c>
      <c r="AU305" s="239" t="s">
        <v>84</v>
      </c>
      <c r="AY305" s="18" t="s">
        <v>181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80</v>
      </c>
      <c r="BK305" s="240">
        <f>ROUND(I305*H305,2)</f>
        <v>0</v>
      </c>
      <c r="BL305" s="18" t="s">
        <v>188</v>
      </c>
      <c r="BM305" s="239" t="s">
        <v>714</v>
      </c>
    </row>
    <row r="306" spans="1:51" s="13" customFormat="1" ht="12">
      <c r="A306" s="13"/>
      <c r="B306" s="241"/>
      <c r="C306" s="242"/>
      <c r="D306" s="243" t="s">
        <v>190</v>
      </c>
      <c r="E306" s="244" t="s">
        <v>1</v>
      </c>
      <c r="F306" s="245" t="s">
        <v>191</v>
      </c>
      <c r="G306" s="242"/>
      <c r="H306" s="244" t="s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190</v>
      </c>
      <c r="AU306" s="251" t="s">
        <v>84</v>
      </c>
      <c r="AV306" s="13" t="s">
        <v>80</v>
      </c>
      <c r="AW306" s="13" t="s">
        <v>32</v>
      </c>
      <c r="AX306" s="13" t="s">
        <v>76</v>
      </c>
      <c r="AY306" s="251" t="s">
        <v>181</v>
      </c>
    </row>
    <row r="307" spans="1:51" s="14" customFormat="1" ht="12">
      <c r="A307" s="14"/>
      <c r="B307" s="252"/>
      <c r="C307" s="253"/>
      <c r="D307" s="243" t="s">
        <v>190</v>
      </c>
      <c r="E307" s="254" t="s">
        <v>1</v>
      </c>
      <c r="F307" s="255" t="s">
        <v>1146</v>
      </c>
      <c r="G307" s="253"/>
      <c r="H307" s="256">
        <v>8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190</v>
      </c>
      <c r="AU307" s="262" t="s">
        <v>84</v>
      </c>
      <c r="AV307" s="14" t="s">
        <v>84</v>
      </c>
      <c r="AW307" s="14" t="s">
        <v>32</v>
      </c>
      <c r="AX307" s="14" t="s">
        <v>80</v>
      </c>
      <c r="AY307" s="262" t="s">
        <v>181</v>
      </c>
    </row>
    <row r="308" spans="1:65" s="2" customFormat="1" ht="24.15" customHeight="1">
      <c r="A308" s="39"/>
      <c r="B308" s="40"/>
      <c r="C308" s="228" t="s">
        <v>475</v>
      </c>
      <c r="D308" s="228" t="s">
        <v>183</v>
      </c>
      <c r="E308" s="229" t="s">
        <v>716</v>
      </c>
      <c r="F308" s="230" t="s">
        <v>717</v>
      </c>
      <c r="G308" s="231" t="s">
        <v>203</v>
      </c>
      <c r="H308" s="232">
        <v>19</v>
      </c>
      <c r="I308" s="233"/>
      <c r="J308" s="234">
        <f>ROUND(I308*H308,2)</f>
        <v>0</v>
      </c>
      <c r="K308" s="230" t="s">
        <v>187</v>
      </c>
      <c r="L308" s="45"/>
      <c r="M308" s="235" t="s">
        <v>1</v>
      </c>
      <c r="N308" s="236" t="s">
        <v>41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188</v>
      </c>
      <c r="AT308" s="239" t="s">
        <v>183</v>
      </c>
      <c r="AU308" s="239" t="s">
        <v>84</v>
      </c>
      <c r="AY308" s="18" t="s">
        <v>181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80</v>
      </c>
      <c r="BK308" s="240">
        <f>ROUND(I308*H308,2)</f>
        <v>0</v>
      </c>
      <c r="BL308" s="18" t="s">
        <v>188</v>
      </c>
      <c r="BM308" s="239" t="s">
        <v>718</v>
      </c>
    </row>
    <row r="309" spans="1:51" s="14" customFormat="1" ht="12">
      <c r="A309" s="14"/>
      <c r="B309" s="252"/>
      <c r="C309" s="253"/>
      <c r="D309" s="243" t="s">
        <v>190</v>
      </c>
      <c r="E309" s="254" t="s">
        <v>1</v>
      </c>
      <c r="F309" s="255" t="s">
        <v>1169</v>
      </c>
      <c r="G309" s="253"/>
      <c r="H309" s="256">
        <v>19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190</v>
      </c>
      <c r="AU309" s="262" t="s">
        <v>84</v>
      </c>
      <c r="AV309" s="14" t="s">
        <v>84</v>
      </c>
      <c r="AW309" s="14" t="s">
        <v>32</v>
      </c>
      <c r="AX309" s="14" t="s">
        <v>80</v>
      </c>
      <c r="AY309" s="262" t="s">
        <v>181</v>
      </c>
    </row>
    <row r="310" spans="1:65" s="2" customFormat="1" ht="24.15" customHeight="1">
      <c r="A310" s="39"/>
      <c r="B310" s="40"/>
      <c r="C310" s="228" t="s">
        <v>479</v>
      </c>
      <c r="D310" s="228" t="s">
        <v>183</v>
      </c>
      <c r="E310" s="229" t="s">
        <v>721</v>
      </c>
      <c r="F310" s="230" t="s">
        <v>722</v>
      </c>
      <c r="G310" s="231" t="s">
        <v>203</v>
      </c>
      <c r="H310" s="232">
        <v>19</v>
      </c>
      <c r="I310" s="233"/>
      <c r="J310" s="234">
        <f>ROUND(I310*H310,2)</f>
        <v>0</v>
      </c>
      <c r="K310" s="230" t="s">
        <v>187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0.00011</v>
      </c>
      <c r="R310" s="237">
        <f>Q310*H310</f>
        <v>0.0020900000000000003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188</v>
      </c>
      <c r="AT310" s="239" t="s">
        <v>183</v>
      </c>
      <c r="AU310" s="239" t="s">
        <v>84</v>
      </c>
      <c r="AY310" s="18" t="s">
        <v>181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80</v>
      </c>
      <c r="BK310" s="240">
        <f>ROUND(I310*H310,2)</f>
        <v>0</v>
      </c>
      <c r="BL310" s="18" t="s">
        <v>188</v>
      </c>
      <c r="BM310" s="239" t="s">
        <v>723</v>
      </c>
    </row>
    <row r="311" spans="1:51" s="14" customFormat="1" ht="12">
      <c r="A311" s="14"/>
      <c r="B311" s="252"/>
      <c r="C311" s="253"/>
      <c r="D311" s="243" t="s">
        <v>190</v>
      </c>
      <c r="E311" s="254" t="s">
        <v>1</v>
      </c>
      <c r="F311" s="255" t="s">
        <v>1169</v>
      </c>
      <c r="G311" s="253"/>
      <c r="H311" s="256">
        <v>19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190</v>
      </c>
      <c r="AU311" s="262" t="s">
        <v>84</v>
      </c>
      <c r="AV311" s="14" t="s">
        <v>84</v>
      </c>
      <c r="AW311" s="14" t="s">
        <v>32</v>
      </c>
      <c r="AX311" s="14" t="s">
        <v>80</v>
      </c>
      <c r="AY311" s="262" t="s">
        <v>181</v>
      </c>
    </row>
    <row r="312" spans="1:65" s="2" customFormat="1" ht="16.5" customHeight="1">
      <c r="A312" s="39"/>
      <c r="B312" s="40"/>
      <c r="C312" s="228" t="s">
        <v>486</v>
      </c>
      <c r="D312" s="228" t="s">
        <v>183</v>
      </c>
      <c r="E312" s="229" t="s">
        <v>725</v>
      </c>
      <c r="F312" s="230" t="s">
        <v>726</v>
      </c>
      <c r="G312" s="231" t="s">
        <v>203</v>
      </c>
      <c r="H312" s="232">
        <v>11</v>
      </c>
      <c r="I312" s="233"/>
      <c r="J312" s="234">
        <f>ROUND(I312*H312,2)</f>
        <v>0</v>
      </c>
      <c r="K312" s="230" t="s">
        <v>187</v>
      </c>
      <c r="L312" s="45"/>
      <c r="M312" s="235" t="s">
        <v>1</v>
      </c>
      <c r="N312" s="236" t="s">
        <v>41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188</v>
      </c>
      <c r="AT312" s="239" t="s">
        <v>183</v>
      </c>
      <c r="AU312" s="239" t="s">
        <v>84</v>
      </c>
      <c r="AY312" s="18" t="s">
        <v>181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80</v>
      </c>
      <c r="BK312" s="240">
        <f>ROUND(I312*H312,2)</f>
        <v>0</v>
      </c>
      <c r="BL312" s="18" t="s">
        <v>188</v>
      </c>
      <c r="BM312" s="239" t="s">
        <v>869</v>
      </c>
    </row>
    <row r="313" spans="1:51" s="13" customFormat="1" ht="12">
      <c r="A313" s="13"/>
      <c r="B313" s="241"/>
      <c r="C313" s="242"/>
      <c r="D313" s="243" t="s">
        <v>190</v>
      </c>
      <c r="E313" s="244" t="s">
        <v>1</v>
      </c>
      <c r="F313" s="245" t="s">
        <v>191</v>
      </c>
      <c r="G313" s="242"/>
      <c r="H313" s="244" t="s">
        <v>1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190</v>
      </c>
      <c r="AU313" s="251" t="s">
        <v>84</v>
      </c>
      <c r="AV313" s="13" t="s">
        <v>80</v>
      </c>
      <c r="AW313" s="13" t="s">
        <v>32</v>
      </c>
      <c r="AX313" s="13" t="s">
        <v>76</v>
      </c>
      <c r="AY313" s="251" t="s">
        <v>181</v>
      </c>
    </row>
    <row r="314" spans="1:51" s="14" customFormat="1" ht="12">
      <c r="A314" s="14"/>
      <c r="B314" s="252"/>
      <c r="C314" s="253"/>
      <c r="D314" s="243" t="s">
        <v>190</v>
      </c>
      <c r="E314" s="254" t="s">
        <v>1</v>
      </c>
      <c r="F314" s="255" t="s">
        <v>1170</v>
      </c>
      <c r="G314" s="253"/>
      <c r="H314" s="256">
        <v>11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190</v>
      </c>
      <c r="AU314" s="262" t="s">
        <v>84</v>
      </c>
      <c r="AV314" s="14" t="s">
        <v>84</v>
      </c>
      <c r="AW314" s="14" t="s">
        <v>32</v>
      </c>
      <c r="AX314" s="14" t="s">
        <v>80</v>
      </c>
      <c r="AY314" s="262" t="s">
        <v>181</v>
      </c>
    </row>
    <row r="315" spans="1:65" s="2" customFormat="1" ht="21.75" customHeight="1">
      <c r="A315" s="39"/>
      <c r="B315" s="40"/>
      <c r="C315" s="228" t="s">
        <v>490</v>
      </c>
      <c r="D315" s="228" t="s">
        <v>183</v>
      </c>
      <c r="E315" s="229" t="s">
        <v>871</v>
      </c>
      <c r="F315" s="230" t="s">
        <v>872</v>
      </c>
      <c r="G315" s="231" t="s">
        <v>203</v>
      </c>
      <c r="H315" s="232">
        <v>8</v>
      </c>
      <c r="I315" s="233"/>
      <c r="J315" s="234">
        <f>ROUND(I315*H315,2)</f>
        <v>0</v>
      </c>
      <c r="K315" s="230" t="s">
        <v>187</v>
      </c>
      <c r="L315" s="45"/>
      <c r="M315" s="235" t="s">
        <v>1</v>
      </c>
      <c r="N315" s="236" t="s">
        <v>41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188</v>
      </c>
      <c r="AT315" s="239" t="s">
        <v>183</v>
      </c>
      <c r="AU315" s="239" t="s">
        <v>84</v>
      </c>
      <c r="AY315" s="18" t="s">
        <v>181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80</v>
      </c>
      <c r="BK315" s="240">
        <f>ROUND(I315*H315,2)</f>
        <v>0</v>
      </c>
      <c r="BL315" s="18" t="s">
        <v>188</v>
      </c>
      <c r="BM315" s="239" t="s">
        <v>873</v>
      </c>
    </row>
    <row r="316" spans="1:51" s="13" customFormat="1" ht="12">
      <c r="A316" s="13"/>
      <c r="B316" s="241"/>
      <c r="C316" s="242"/>
      <c r="D316" s="243" t="s">
        <v>190</v>
      </c>
      <c r="E316" s="244" t="s">
        <v>1</v>
      </c>
      <c r="F316" s="245" t="s">
        <v>191</v>
      </c>
      <c r="G316" s="242"/>
      <c r="H316" s="244" t="s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190</v>
      </c>
      <c r="AU316" s="251" t="s">
        <v>84</v>
      </c>
      <c r="AV316" s="13" t="s">
        <v>80</v>
      </c>
      <c r="AW316" s="13" t="s">
        <v>32</v>
      </c>
      <c r="AX316" s="13" t="s">
        <v>76</v>
      </c>
      <c r="AY316" s="251" t="s">
        <v>181</v>
      </c>
    </row>
    <row r="317" spans="1:51" s="14" customFormat="1" ht="12">
      <c r="A317" s="14"/>
      <c r="B317" s="252"/>
      <c r="C317" s="253"/>
      <c r="D317" s="243" t="s">
        <v>190</v>
      </c>
      <c r="E317" s="254" t="s">
        <v>129</v>
      </c>
      <c r="F317" s="255" t="s">
        <v>1171</v>
      </c>
      <c r="G317" s="253"/>
      <c r="H317" s="256">
        <v>8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190</v>
      </c>
      <c r="AU317" s="262" t="s">
        <v>84</v>
      </c>
      <c r="AV317" s="14" t="s">
        <v>84</v>
      </c>
      <c r="AW317" s="14" t="s">
        <v>32</v>
      </c>
      <c r="AX317" s="14" t="s">
        <v>80</v>
      </c>
      <c r="AY317" s="262" t="s">
        <v>181</v>
      </c>
    </row>
    <row r="318" spans="1:65" s="2" customFormat="1" ht="21.75" customHeight="1">
      <c r="A318" s="39"/>
      <c r="B318" s="40"/>
      <c r="C318" s="228" t="s">
        <v>496</v>
      </c>
      <c r="D318" s="228" t="s">
        <v>183</v>
      </c>
      <c r="E318" s="229" t="s">
        <v>730</v>
      </c>
      <c r="F318" s="230" t="s">
        <v>731</v>
      </c>
      <c r="G318" s="231" t="s">
        <v>203</v>
      </c>
      <c r="H318" s="232">
        <v>8</v>
      </c>
      <c r="I318" s="233"/>
      <c r="J318" s="234">
        <f>ROUND(I318*H318,2)</f>
        <v>0</v>
      </c>
      <c r="K318" s="230" t="s">
        <v>187</v>
      </c>
      <c r="L318" s="45"/>
      <c r="M318" s="235" t="s">
        <v>1</v>
      </c>
      <c r="N318" s="236" t="s">
        <v>41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188</v>
      </c>
      <c r="AT318" s="239" t="s">
        <v>183</v>
      </c>
      <c r="AU318" s="239" t="s">
        <v>84</v>
      </c>
      <c r="AY318" s="18" t="s">
        <v>181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80</v>
      </c>
      <c r="BK318" s="240">
        <f>ROUND(I318*H318,2)</f>
        <v>0</v>
      </c>
      <c r="BL318" s="18" t="s">
        <v>188</v>
      </c>
      <c r="BM318" s="239" t="s">
        <v>732</v>
      </c>
    </row>
    <row r="319" spans="1:51" s="13" customFormat="1" ht="12">
      <c r="A319" s="13"/>
      <c r="B319" s="241"/>
      <c r="C319" s="242"/>
      <c r="D319" s="243" t="s">
        <v>190</v>
      </c>
      <c r="E319" s="244" t="s">
        <v>1</v>
      </c>
      <c r="F319" s="245" t="s">
        <v>191</v>
      </c>
      <c r="G319" s="242"/>
      <c r="H319" s="244" t="s">
        <v>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190</v>
      </c>
      <c r="AU319" s="251" t="s">
        <v>84</v>
      </c>
      <c r="AV319" s="13" t="s">
        <v>80</v>
      </c>
      <c r="AW319" s="13" t="s">
        <v>32</v>
      </c>
      <c r="AX319" s="13" t="s">
        <v>76</v>
      </c>
      <c r="AY319" s="251" t="s">
        <v>181</v>
      </c>
    </row>
    <row r="320" spans="1:51" s="14" customFormat="1" ht="12">
      <c r="A320" s="14"/>
      <c r="B320" s="252"/>
      <c r="C320" s="253"/>
      <c r="D320" s="243" t="s">
        <v>190</v>
      </c>
      <c r="E320" s="254" t="s">
        <v>1</v>
      </c>
      <c r="F320" s="255" t="s">
        <v>1146</v>
      </c>
      <c r="G320" s="253"/>
      <c r="H320" s="256">
        <v>8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190</v>
      </c>
      <c r="AU320" s="262" t="s">
        <v>84</v>
      </c>
      <c r="AV320" s="14" t="s">
        <v>84</v>
      </c>
      <c r="AW320" s="14" t="s">
        <v>32</v>
      </c>
      <c r="AX320" s="14" t="s">
        <v>80</v>
      </c>
      <c r="AY320" s="262" t="s">
        <v>181</v>
      </c>
    </row>
    <row r="321" spans="1:63" s="12" customFormat="1" ht="22.8" customHeight="1">
      <c r="A321" s="12"/>
      <c r="B321" s="212"/>
      <c r="C321" s="213"/>
      <c r="D321" s="214" t="s">
        <v>75</v>
      </c>
      <c r="E321" s="226" t="s">
        <v>678</v>
      </c>
      <c r="F321" s="226" t="s">
        <v>733</v>
      </c>
      <c r="G321" s="213"/>
      <c r="H321" s="213"/>
      <c r="I321" s="216"/>
      <c r="J321" s="227">
        <f>BK321</f>
        <v>0</v>
      </c>
      <c r="K321" s="213"/>
      <c r="L321" s="218"/>
      <c r="M321" s="219"/>
      <c r="N321" s="220"/>
      <c r="O321" s="220"/>
      <c r="P321" s="221">
        <f>SUM(P322:P323)</f>
        <v>0</v>
      </c>
      <c r="Q321" s="220"/>
      <c r="R321" s="221">
        <f>SUM(R322:R323)</f>
        <v>0</v>
      </c>
      <c r="S321" s="220"/>
      <c r="T321" s="222">
        <f>SUM(T322:T323)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3" t="s">
        <v>80</v>
      </c>
      <c r="AT321" s="224" t="s">
        <v>75</v>
      </c>
      <c r="AU321" s="224" t="s">
        <v>80</v>
      </c>
      <c r="AY321" s="223" t="s">
        <v>181</v>
      </c>
      <c r="BK321" s="225">
        <f>SUM(BK322:BK323)</f>
        <v>0</v>
      </c>
    </row>
    <row r="322" spans="1:65" s="2" customFormat="1" ht="24.15" customHeight="1">
      <c r="A322" s="39"/>
      <c r="B322" s="40"/>
      <c r="C322" s="228" t="s">
        <v>500</v>
      </c>
      <c r="D322" s="228" t="s">
        <v>183</v>
      </c>
      <c r="E322" s="229" t="s">
        <v>735</v>
      </c>
      <c r="F322" s="230" t="s">
        <v>736</v>
      </c>
      <c r="G322" s="231" t="s">
        <v>352</v>
      </c>
      <c r="H322" s="232">
        <v>1.06</v>
      </c>
      <c r="I322" s="233"/>
      <c r="J322" s="234">
        <f>ROUND(I322*H322,2)</f>
        <v>0</v>
      </c>
      <c r="K322" s="230" t="s">
        <v>187</v>
      </c>
      <c r="L322" s="45"/>
      <c r="M322" s="235" t="s">
        <v>1</v>
      </c>
      <c r="N322" s="236" t="s">
        <v>41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188</v>
      </c>
      <c r="AT322" s="239" t="s">
        <v>183</v>
      </c>
      <c r="AU322" s="239" t="s">
        <v>84</v>
      </c>
      <c r="AY322" s="18" t="s">
        <v>181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80</v>
      </c>
      <c r="BK322" s="240">
        <f>ROUND(I322*H322,2)</f>
        <v>0</v>
      </c>
      <c r="BL322" s="18" t="s">
        <v>188</v>
      </c>
      <c r="BM322" s="239" t="s">
        <v>737</v>
      </c>
    </row>
    <row r="323" spans="1:51" s="14" customFormat="1" ht="12">
      <c r="A323" s="14"/>
      <c r="B323" s="252"/>
      <c r="C323" s="253"/>
      <c r="D323" s="243" t="s">
        <v>190</v>
      </c>
      <c r="E323" s="254" t="s">
        <v>1</v>
      </c>
      <c r="F323" s="255" t="s">
        <v>1172</v>
      </c>
      <c r="G323" s="253"/>
      <c r="H323" s="256">
        <v>1.06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190</v>
      </c>
      <c r="AU323" s="262" t="s">
        <v>84</v>
      </c>
      <c r="AV323" s="14" t="s">
        <v>84</v>
      </c>
      <c r="AW323" s="14" t="s">
        <v>32</v>
      </c>
      <c r="AX323" s="14" t="s">
        <v>80</v>
      </c>
      <c r="AY323" s="262" t="s">
        <v>181</v>
      </c>
    </row>
    <row r="324" spans="1:63" s="12" customFormat="1" ht="22.8" customHeight="1">
      <c r="A324" s="12"/>
      <c r="B324" s="212"/>
      <c r="C324" s="213"/>
      <c r="D324" s="214" t="s">
        <v>75</v>
      </c>
      <c r="E324" s="226" t="s">
        <v>739</v>
      </c>
      <c r="F324" s="226" t="s">
        <v>740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SUM(P325:P335)</f>
        <v>0</v>
      </c>
      <c r="Q324" s="220"/>
      <c r="R324" s="221">
        <f>SUM(R325:R335)</f>
        <v>0</v>
      </c>
      <c r="S324" s="220"/>
      <c r="T324" s="222">
        <f>SUM(T325:T335)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80</v>
      </c>
      <c r="AT324" s="224" t="s">
        <v>75</v>
      </c>
      <c r="AU324" s="224" t="s">
        <v>80</v>
      </c>
      <c r="AY324" s="223" t="s">
        <v>181</v>
      </c>
      <c r="BK324" s="225">
        <f>SUM(BK325:BK335)</f>
        <v>0</v>
      </c>
    </row>
    <row r="325" spans="1:65" s="2" customFormat="1" ht="21.75" customHeight="1">
      <c r="A325" s="39"/>
      <c r="B325" s="40"/>
      <c r="C325" s="228" t="s">
        <v>261</v>
      </c>
      <c r="D325" s="228" t="s">
        <v>183</v>
      </c>
      <c r="E325" s="229" t="s">
        <v>742</v>
      </c>
      <c r="F325" s="230" t="s">
        <v>743</v>
      </c>
      <c r="G325" s="231" t="s">
        <v>352</v>
      </c>
      <c r="H325" s="232">
        <v>7.019</v>
      </c>
      <c r="I325" s="233"/>
      <c r="J325" s="234">
        <f>ROUND(I325*H325,2)</f>
        <v>0</v>
      </c>
      <c r="K325" s="230" t="s">
        <v>187</v>
      </c>
      <c r="L325" s="45"/>
      <c r="M325" s="235" t="s">
        <v>1</v>
      </c>
      <c r="N325" s="236" t="s">
        <v>41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188</v>
      </c>
      <c r="AT325" s="239" t="s">
        <v>183</v>
      </c>
      <c r="AU325" s="239" t="s">
        <v>84</v>
      </c>
      <c r="AY325" s="18" t="s">
        <v>181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80</v>
      </c>
      <c r="BK325" s="240">
        <f>ROUND(I325*H325,2)</f>
        <v>0</v>
      </c>
      <c r="BL325" s="18" t="s">
        <v>188</v>
      </c>
      <c r="BM325" s="239" t="s">
        <v>744</v>
      </c>
    </row>
    <row r="326" spans="1:51" s="14" customFormat="1" ht="12">
      <c r="A326" s="14"/>
      <c r="B326" s="252"/>
      <c r="C326" s="253"/>
      <c r="D326" s="243" t="s">
        <v>190</v>
      </c>
      <c r="E326" s="254" t="s">
        <v>112</v>
      </c>
      <c r="F326" s="255" t="s">
        <v>1173</v>
      </c>
      <c r="G326" s="253"/>
      <c r="H326" s="256">
        <v>7.019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2" t="s">
        <v>190</v>
      </c>
      <c r="AU326" s="262" t="s">
        <v>84</v>
      </c>
      <c r="AV326" s="14" t="s">
        <v>84</v>
      </c>
      <c r="AW326" s="14" t="s">
        <v>32</v>
      </c>
      <c r="AX326" s="14" t="s">
        <v>80</v>
      </c>
      <c r="AY326" s="262" t="s">
        <v>181</v>
      </c>
    </row>
    <row r="327" spans="1:65" s="2" customFormat="1" ht="24.15" customHeight="1">
      <c r="A327" s="39"/>
      <c r="B327" s="40"/>
      <c r="C327" s="228" t="s">
        <v>510</v>
      </c>
      <c r="D327" s="228" t="s">
        <v>183</v>
      </c>
      <c r="E327" s="229" t="s">
        <v>747</v>
      </c>
      <c r="F327" s="230" t="s">
        <v>748</v>
      </c>
      <c r="G327" s="231" t="s">
        <v>352</v>
      </c>
      <c r="H327" s="232">
        <v>91.247</v>
      </c>
      <c r="I327" s="233"/>
      <c r="J327" s="234">
        <f>ROUND(I327*H327,2)</f>
        <v>0</v>
      </c>
      <c r="K327" s="230" t="s">
        <v>187</v>
      </c>
      <c r="L327" s="45"/>
      <c r="M327" s="235" t="s">
        <v>1</v>
      </c>
      <c r="N327" s="236" t="s">
        <v>41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188</v>
      </c>
      <c r="AT327" s="239" t="s">
        <v>183</v>
      </c>
      <c r="AU327" s="239" t="s">
        <v>84</v>
      </c>
      <c r="AY327" s="18" t="s">
        <v>181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80</v>
      </c>
      <c r="BK327" s="240">
        <f>ROUND(I327*H327,2)</f>
        <v>0</v>
      </c>
      <c r="BL327" s="18" t="s">
        <v>188</v>
      </c>
      <c r="BM327" s="239" t="s">
        <v>749</v>
      </c>
    </row>
    <row r="328" spans="1:51" s="13" customFormat="1" ht="12">
      <c r="A328" s="13"/>
      <c r="B328" s="241"/>
      <c r="C328" s="242"/>
      <c r="D328" s="243" t="s">
        <v>190</v>
      </c>
      <c r="E328" s="244" t="s">
        <v>1</v>
      </c>
      <c r="F328" s="245" t="s">
        <v>750</v>
      </c>
      <c r="G328" s="242"/>
      <c r="H328" s="244" t="s">
        <v>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1" t="s">
        <v>190</v>
      </c>
      <c r="AU328" s="251" t="s">
        <v>84</v>
      </c>
      <c r="AV328" s="13" t="s">
        <v>80</v>
      </c>
      <c r="AW328" s="13" t="s">
        <v>32</v>
      </c>
      <c r="AX328" s="13" t="s">
        <v>76</v>
      </c>
      <c r="AY328" s="251" t="s">
        <v>181</v>
      </c>
    </row>
    <row r="329" spans="1:51" s="14" customFormat="1" ht="12">
      <c r="A329" s="14"/>
      <c r="B329" s="252"/>
      <c r="C329" s="253"/>
      <c r="D329" s="243" t="s">
        <v>190</v>
      </c>
      <c r="E329" s="254" t="s">
        <v>1</v>
      </c>
      <c r="F329" s="255" t="s">
        <v>751</v>
      </c>
      <c r="G329" s="253"/>
      <c r="H329" s="256">
        <v>91.247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190</v>
      </c>
      <c r="AU329" s="262" t="s">
        <v>84</v>
      </c>
      <c r="AV329" s="14" t="s">
        <v>84</v>
      </c>
      <c r="AW329" s="14" t="s">
        <v>32</v>
      </c>
      <c r="AX329" s="14" t="s">
        <v>80</v>
      </c>
      <c r="AY329" s="262" t="s">
        <v>181</v>
      </c>
    </row>
    <row r="330" spans="1:65" s="2" customFormat="1" ht="24.15" customHeight="1">
      <c r="A330" s="39"/>
      <c r="B330" s="40"/>
      <c r="C330" s="228" t="s">
        <v>514</v>
      </c>
      <c r="D330" s="228" t="s">
        <v>183</v>
      </c>
      <c r="E330" s="229" t="s">
        <v>753</v>
      </c>
      <c r="F330" s="230" t="s">
        <v>754</v>
      </c>
      <c r="G330" s="231" t="s">
        <v>352</v>
      </c>
      <c r="H330" s="232">
        <v>7.019</v>
      </c>
      <c r="I330" s="233"/>
      <c r="J330" s="234">
        <f>ROUND(I330*H330,2)</f>
        <v>0</v>
      </c>
      <c r="K330" s="230" t="s">
        <v>187</v>
      </c>
      <c r="L330" s="45"/>
      <c r="M330" s="235" t="s">
        <v>1</v>
      </c>
      <c r="N330" s="236" t="s">
        <v>41</v>
      </c>
      <c r="O330" s="92"/>
      <c r="P330" s="237">
        <f>O330*H330</f>
        <v>0</v>
      </c>
      <c r="Q330" s="237">
        <v>0</v>
      </c>
      <c r="R330" s="237">
        <f>Q330*H330</f>
        <v>0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188</v>
      </c>
      <c r="AT330" s="239" t="s">
        <v>183</v>
      </c>
      <c r="AU330" s="239" t="s">
        <v>84</v>
      </c>
      <c r="AY330" s="18" t="s">
        <v>181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80</v>
      </c>
      <c r="BK330" s="240">
        <f>ROUND(I330*H330,2)</f>
        <v>0</v>
      </c>
      <c r="BL330" s="18" t="s">
        <v>188</v>
      </c>
      <c r="BM330" s="239" t="s">
        <v>755</v>
      </c>
    </row>
    <row r="331" spans="1:51" s="14" customFormat="1" ht="12">
      <c r="A331" s="14"/>
      <c r="B331" s="252"/>
      <c r="C331" s="253"/>
      <c r="D331" s="243" t="s">
        <v>190</v>
      </c>
      <c r="E331" s="254" t="s">
        <v>1</v>
      </c>
      <c r="F331" s="255" t="s">
        <v>756</v>
      </c>
      <c r="G331" s="253"/>
      <c r="H331" s="256">
        <v>7.019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190</v>
      </c>
      <c r="AU331" s="262" t="s">
        <v>84</v>
      </c>
      <c r="AV331" s="14" t="s">
        <v>84</v>
      </c>
      <c r="AW331" s="14" t="s">
        <v>32</v>
      </c>
      <c r="AX331" s="14" t="s">
        <v>80</v>
      </c>
      <c r="AY331" s="262" t="s">
        <v>181</v>
      </c>
    </row>
    <row r="332" spans="1:65" s="2" customFormat="1" ht="44.25" customHeight="1">
      <c r="A332" s="39"/>
      <c r="B332" s="40"/>
      <c r="C332" s="228" t="s">
        <v>518</v>
      </c>
      <c r="D332" s="228" t="s">
        <v>183</v>
      </c>
      <c r="E332" s="229" t="s">
        <v>758</v>
      </c>
      <c r="F332" s="230" t="s">
        <v>759</v>
      </c>
      <c r="G332" s="231" t="s">
        <v>352</v>
      </c>
      <c r="H332" s="232">
        <v>1.993</v>
      </c>
      <c r="I332" s="233"/>
      <c r="J332" s="234">
        <f>ROUND(I332*H332,2)</f>
        <v>0</v>
      </c>
      <c r="K332" s="230" t="s">
        <v>187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188</v>
      </c>
      <c r="AT332" s="239" t="s">
        <v>183</v>
      </c>
      <c r="AU332" s="239" t="s">
        <v>84</v>
      </c>
      <c r="AY332" s="18" t="s">
        <v>181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80</v>
      </c>
      <c r="BK332" s="240">
        <f>ROUND(I332*H332,2)</f>
        <v>0</v>
      </c>
      <c r="BL332" s="18" t="s">
        <v>188</v>
      </c>
      <c r="BM332" s="239" t="s">
        <v>760</v>
      </c>
    </row>
    <row r="333" spans="1:51" s="14" customFormat="1" ht="12">
      <c r="A333" s="14"/>
      <c r="B333" s="252"/>
      <c r="C333" s="253"/>
      <c r="D333" s="243" t="s">
        <v>190</v>
      </c>
      <c r="E333" s="254" t="s">
        <v>1</v>
      </c>
      <c r="F333" s="255" t="s">
        <v>1174</v>
      </c>
      <c r="G333" s="253"/>
      <c r="H333" s="256">
        <v>1.993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2" t="s">
        <v>190</v>
      </c>
      <c r="AU333" s="262" t="s">
        <v>84</v>
      </c>
      <c r="AV333" s="14" t="s">
        <v>84</v>
      </c>
      <c r="AW333" s="14" t="s">
        <v>32</v>
      </c>
      <c r="AX333" s="14" t="s">
        <v>80</v>
      </c>
      <c r="AY333" s="262" t="s">
        <v>181</v>
      </c>
    </row>
    <row r="334" spans="1:65" s="2" customFormat="1" ht="44.25" customHeight="1">
      <c r="A334" s="39"/>
      <c r="B334" s="40"/>
      <c r="C334" s="228" t="s">
        <v>524</v>
      </c>
      <c r="D334" s="228" t="s">
        <v>183</v>
      </c>
      <c r="E334" s="229" t="s">
        <v>763</v>
      </c>
      <c r="F334" s="230" t="s">
        <v>764</v>
      </c>
      <c r="G334" s="231" t="s">
        <v>352</v>
      </c>
      <c r="H334" s="232">
        <v>5.026</v>
      </c>
      <c r="I334" s="233"/>
      <c r="J334" s="234">
        <f>ROUND(I334*H334,2)</f>
        <v>0</v>
      </c>
      <c r="K334" s="230" t="s">
        <v>187</v>
      </c>
      <c r="L334" s="45"/>
      <c r="M334" s="235" t="s">
        <v>1</v>
      </c>
      <c r="N334" s="236" t="s">
        <v>41</v>
      </c>
      <c r="O334" s="92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188</v>
      </c>
      <c r="AT334" s="239" t="s">
        <v>183</v>
      </c>
      <c r="AU334" s="239" t="s">
        <v>84</v>
      </c>
      <c r="AY334" s="18" t="s">
        <v>181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80</v>
      </c>
      <c r="BK334" s="240">
        <f>ROUND(I334*H334,2)</f>
        <v>0</v>
      </c>
      <c r="BL334" s="18" t="s">
        <v>188</v>
      </c>
      <c r="BM334" s="239" t="s">
        <v>765</v>
      </c>
    </row>
    <row r="335" spans="1:51" s="14" customFormat="1" ht="12">
      <c r="A335" s="14"/>
      <c r="B335" s="252"/>
      <c r="C335" s="253"/>
      <c r="D335" s="243" t="s">
        <v>190</v>
      </c>
      <c r="E335" s="254" t="s">
        <v>1</v>
      </c>
      <c r="F335" s="255" t="s">
        <v>1175</v>
      </c>
      <c r="G335" s="253"/>
      <c r="H335" s="256">
        <v>5.026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190</v>
      </c>
      <c r="AU335" s="262" t="s">
        <v>84</v>
      </c>
      <c r="AV335" s="14" t="s">
        <v>84</v>
      </c>
      <c r="AW335" s="14" t="s">
        <v>32</v>
      </c>
      <c r="AX335" s="14" t="s">
        <v>80</v>
      </c>
      <c r="AY335" s="262" t="s">
        <v>181</v>
      </c>
    </row>
    <row r="336" spans="1:63" s="12" customFormat="1" ht="22.8" customHeight="1">
      <c r="A336" s="12"/>
      <c r="B336" s="212"/>
      <c r="C336" s="213"/>
      <c r="D336" s="214" t="s">
        <v>75</v>
      </c>
      <c r="E336" s="226" t="s">
        <v>772</v>
      </c>
      <c r="F336" s="226" t="s">
        <v>733</v>
      </c>
      <c r="G336" s="213"/>
      <c r="H336" s="213"/>
      <c r="I336" s="216"/>
      <c r="J336" s="227">
        <f>BK336</f>
        <v>0</v>
      </c>
      <c r="K336" s="213"/>
      <c r="L336" s="218"/>
      <c r="M336" s="219"/>
      <c r="N336" s="220"/>
      <c r="O336" s="220"/>
      <c r="P336" s="221">
        <f>SUM(P337:P338)</f>
        <v>0</v>
      </c>
      <c r="Q336" s="220"/>
      <c r="R336" s="221">
        <f>SUM(R337:R338)</f>
        <v>0</v>
      </c>
      <c r="S336" s="220"/>
      <c r="T336" s="222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3" t="s">
        <v>80</v>
      </c>
      <c r="AT336" s="224" t="s">
        <v>75</v>
      </c>
      <c r="AU336" s="224" t="s">
        <v>80</v>
      </c>
      <c r="AY336" s="223" t="s">
        <v>181</v>
      </c>
      <c r="BK336" s="225">
        <f>SUM(BK337:BK338)</f>
        <v>0</v>
      </c>
    </row>
    <row r="337" spans="1:65" s="2" customFormat="1" ht="33" customHeight="1">
      <c r="A337" s="39"/>
      <c r="B337" s="40"/>
      <c r="C337" s="228" t="s">
        <v>529</v>
      </c>
      <c r="D337" s="228" t="s">
        <v>183</v>
      </c>
      <c r="E337" s="229" t="s">
        <v>774</v>
      </c>
      <c r="F337" s="230" t="s">
        <v>775</v>
      </c>
      <c r="G337" s="231" t="s">
        <v>352</v>
      </c>
      <c r="H337" s="232">
        <v>9.499</v>
      </c>
      <c r="I337" s="233"/>
      <c r="J337" s="234">
        <f>ROUND(I337*H337,2)</f>
        <v>0</v>
      </c>
      <c r="K337" s="230" t="s">
        <v>187</v>
      </c>
      <c r="L337" s="45"/>
      <c r="M337" s="235" t="s">
        <v>1</v>
      </c>
      <c r="N337" s="236" t="s">
        <v>41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188</v>
      </c>
      <c r="AT337" s="239" t="s">
        <v>183</v>
      </c>
      <c r="AU337" s="239" t="s">
        <v>84</v>
      </c>
      <c r="AY337" s="18" t="s">
        <v>181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80</v>
      </c>
      <c r="BK337" s="240">
        <f>ROUND(I337*H337,2)</f>
        <v>0</v>
      </c>
      <c r="BL337" s="18" t="s">
        <v>188</v>
      </c>
      <c r="BM337" s="239" t="s">
        <v>776</v>
      </c>
    </row>
    <row r="338" spans="1:51" s="14" customFormat="1" ht="12">
      <c r="A338" s="14"/>
      <c r="B338" s="252"/>
      <c r="C338" s="253"/>
      <c r="D338" s="243" t="s">
        <v>190</v>
      </c>
      <c r="E338" s="254" t="s">
        <v>1</v>
      </c>
      <c r="F338" s="255" t="s">
        <v>1176</v>
      </c>
      <c r="G338" s="253"/>
      <c r="H338" s="256">
        <v>9.499</v>
      </c>
      <c r="I338" s="257"/>
      <c r="J338" s="253"/>
      <c r="K338" s="253"/>
      <c r="L338" s="258"/>
      <c r="M338" s="295"/>
      <c r="N338" s="296"/>
      <c r="O338" s="296"/>
      <c r="P338" s="296"/>
      <c r="Q338" s="296"/>
      <c r="R338" s="296"/>
      <c r="S338" s="296"/>
      <c r="T338" s="29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190</v>
      </c>
      <c r="AU338" s="262" t="s">
        <v>84</v>
      </c>
      <c r="AV338" s="14" t="s">
        <v>84</v>
      </c>
      <c r="AW338" s="14" t="s">
        <v>32</v>
      </c>
      <c r="AX338" s="14" t="s">
        <v>80</v>
      </c>
      <c r="AY338" s="262" t="s">
        <v>181</v>
      </c>
    </row>
    <row r="339" spans="1:31" s="2" customFormat="1" ht="6.95" customHeight="1">
      <c r="A339" s="39"/>
      <c r="B339" s="67"/>
      <c r="C339" s="68"/>
      <c r="D339" s="68"/>
      <c r="E339" s="68"/>
      <c r="F339" s="68"/>
      <c r="G339" s="68"/>
      <c r="H339" s="68"/>
      <c r="I339" s="68"/>
      <c r="J339" s="68"/>
      <c r="K339" s="68"/>
      <c r="L339" s="45"/>
      <c r="M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</sheetData>
  <sheetProtection password="CC35" sheet="1" objects="1" scenarios="1" formatColumns="0" formatRows="0" autoFilter="0"/>
  <autoFilter ref="C128:K3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47" t="s">
        <v>148</v>
      </c>
      <c r="BA2" s="147" t="s">
        <v>1</v>
      </c>
      <c r="BB2" s="147" t="s">
        <v>1</v>
      </c>
      <c r="BC2" s="147" t="s">
        <v>1177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150</v>
      </c>
      <c r="BA3" s="147" t="s">
        <v>1</v>
      </c>
      <c r="BB3" s="147" t="s">
        <v>1</v>
      </c>
      <c r="BC3" s="147" t="s">
        <v>1178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900</v>
      </c>
      <c r="BA4" s="147" t="s">
        <v>1</v>
      </c>
      <c r="BB4" s="147" t="s">
        <v>1</v>
      </c>
      <c r="BC4" s="147" t="s">
        <v>8</v>
      </c>
      <c r="BD4" s="147" t="s">
        <v>84</v>
      </c>
    </row>
    <row r="5" spans="2:56" s="1" customFormat="1" ht="6.95" customHeight="1">
      <c r="B5" s="21"/>
      <c r="L5" s="21"/>
      <c r="AZ5" s="147" t="s">
        <v>901</v>
      </c>
      <c r="BA5" s="147" t="s">
        <v>1</v>
      </c>
      <c r="BB5" s="147" t="s">
        <v>1</v>
      </c>
      <c r="BC5" s="147" t="s">
        <v>902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1179</v>
      </c>
      <c r="BA6" s="147" t="s">
        <v>1</v>
      </c>
      <c r="BB6" s="147" t="s">
        <v>1</v>
      </c>
      <c r="BC6" s="147" t="s">
        <v>336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112</v>
      </c>
      <c r="BA7" s="147" t="s">
        <v>1</v>
      </c>
      <c r="BB7" s="147" t="s">
        <v>1</v>
      </c>
      <c r="BC7" s="147" t="s">
        <v>1180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114</v>
      </c>
      <c r="BA8" s="147" t="s">
        <v>1</v>
      </c>
      <c r="BB8" s="147" t="s">
        <v>1</v>
      </c>
      <c r="BC8" s="147" t="s">
        <v>1181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1182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117</v>
      </c>
      <c r="BA9" s="147" t="s">
        <v>1</v>
      </c>
      <c r="BB9" s="147" t="s">
        <v>1</v>
      </c>
      <c r="BC9" s="147" t="s">
        <v>206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118</v>
      </c>
      <c r="BA10" s="147" t="s">
        <v>1</v>
      </c>
      <c r="BB10" s="147" t="s">
        <v>1</v>
      </c>
      <c r="BC10" s="147" t="s">
        <v>1183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1184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120</v>
      </c>
      <c r="BA11" s="147" t="s">
        <v>121</v>
      </c>
      <c r="BB11" s="147" t="s">
        <v>1</v>
      </c>
      <c r="BC11" s="147" t="s">
        <v>1185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123</v>
      </c>
      <c r="BA12" s="147" t="s">
        <v>1</v>
      </c>
      <c r="BB12" s="147" t="s">
        <v>1</v>
      </c>
      <c r="BC12" s="147" t="s">
        <v>1186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126</v>
      </c>
      <c r="BA13" s="147" t="s">
        <v>1</v>
      </c>
      <c r="BB13" s="147" t="s">
        <v>1</v>
      </c>
      <c r="BC13" s="147" t="s">
        <v>1187</v>
      </c>
      <c r="BD13" s="147" t="s">
        <v>84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887</v>
      </c>
      <c r="BA14" s="147" t="s">
        <v>1</v>
      </c>
      <c r="BB14" s="147" t="s">
        <v>1</v>
      </c>
      <c r="BC14" s="147" t="s">
        <v>888</v>
      </c>
      <c r="BD14" s="147" t="s">
        <v>84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129</v>
      </c>
      <c r="BA15" s="147" t="s">
        <v>1</v>
      </c>
      <c r="BB15" s="147" t="s">
        <v>1</v>
      </c>
      <c r="BC15" s="147" t="s">
        <v>1188</v>
      </c>
      <c r="BD15" s="147" t="s">
        <v>84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132</v>
      </c>
      <c r="BA16" s="147" t="s">
        <v>133</v>
      </c>
      <c r="BB16" s="147" t="s">
        <v>1</v>
      </c>
      <c r="BC16" s="147" t="s">
        <v>1189</v>
      </c>
      <c r="BD16" s="147" t="s">
        <v>84</v>
      </c>
    </row>
    <row r="17" spans="1:56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785</v>
      </c>
      <c r="BA17" s="147" t="s">
        <v>1</v>
      </c>
      <c r="BB17" s="147" t="s">
        <v>1</v>
      </c>
      <c r="BC17" s="147" t="s">
        <v>100</v>
      </c>
      <c r="BD17" s="147" t="s">
        <v>84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47" t="s">
        <v>892</v>
      </c>
      <c r="BA18" s="147" t="s">
        <v>1</v>
      </c>
      <c r="BB18" s="147" t="s">
        <v>1</v>
      </c>
      <c r="BC18" s="147" t="s">
        <v>893</v>
      </c>
      <c r="BD18" s="147" t="s">
        <v>84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47" t="s">
        <v>136</v>
      </c>
      <c r="BA19" s="147" t="s">
        <v>133</v>
      </c>
      <c r="BB19" s="147" t="s">
        <v>1</v>
      </c>
      <c r="BC19" s="147" t="s">
        <v>1190</v>
      </c>
      <c r="BD19" s="147" t="s">
        <v>84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47" t="s">
        <v>138</v>
      </c>
      <c r="BA20" s="147" t="s">
        <v>133</v>
      </c>
      <c r="BB20" s="147" t="s">
        <v>1</v>
      </c>
      <c r="BC20" s="147" t="s">
        <v>1191</v>
      </c>
      <c r="BD20" s="147" t="s">
        <v>84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47" t="s">
        <v>141</v>
      </c>
      <c r="BA21" s="147" t="s">
        <v>142</v>
      </c>
      <c r="BB21" s="147" t="s">
        <v>1</v>
      </c>
      <c r="BC21" s="147" t="s">
        <v>1192</v>
      </c>
      <c r="BD21" s="147" t="s">
        <v>84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47" t="s">
        <v>144</v>
      </c>
      <c r="BA22" s="147" t="s">
        <v>1</v>
      </c>
      <c r="BB22" s="147" t="s">
        <v>1</v>
      </c>
      <c r="BC22" s="147" t="s">
        <v>1193</v>
      </c>
      <c r="BD22" s="147" t="s">
        <v>84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47" t="s">
        <v>146</v>
      </c>
      <c r="BA23" s="147" t="s">
        <v>1</v>
      </c>
      <c r="BB23" s="147" t="s">
        <v>1</v>
      </c>
      <c r="BC23" s="147" t="s">
        <v>1194</v>
      </c>
      <c r="BD23" s="147" t="s">
        <v>84</v>
      </c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ROUND((SUM(BE131:BE622)),2)</f>
        <v>0</v>
      </c>
      <c r="G35" s="39"/>
      <c r="H35" s="39"/>
      <c r="I35" s="166">
        <v>0.21</v>
      </c>
      <c r="J35" s="165">
        <f>ROUND(((SUM(BE131:BE622))*I35),2)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ROUND((SUM(BF131:BF622)),2)</f>
        <v>0</v>
      </c>
      <c r="G36" s="39"/>
      <c r="H36" s="39"/>
      <c r="I36" s="166">
        <v>0.15</v>
      </c>
      <c r="J36" s="165">
        <f>ROUND(((SUM(BF131:BF622))*I36),2)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ROUND((SUM(BG131:BG622)),2)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ROUND((SUM(BH131:BH622)),2)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ROUND((SUM(BI131:BI622)),2)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1182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3.1 - Vodovodní řad K-2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J133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J306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J320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J344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J564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J593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J596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J610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903</v>
      </c>
      <c r="E108" s="193"/>
      <c r="F108" s="193"/>
      <c r="G108" s="193"/>
      <c r="H108" s="193"/>
      <c r="I108" s="193"/>
      <c r="J108" s="194">
        <f>J613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904</v>
      </c>
      <c r="E109" s="198"/>
      <c r="F109" s="198"/>
      <c r="G109" s="198"/>
      <c r="H109" s="198"/>
      <c r="I109" s="198"/>
      <c r="J109" s="199">
        <f>J614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166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5" t="str">
        <f>E7</f>
        <v>Oprava vodovodu ul. Kornická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125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5" t="s">
        <v>1182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131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3.1 - Vodovodní řad K-2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Litomyšl</v>
      </c>
      <c r="G125" s="41"/>
      <c r="H125" s="41"/>
      <c r="I125" s="33" t="s">
        <v>22</v>
      </c>
      <c r="J125" s="80" t="str">
        <f>IF(J14="","",J14)</f>
        <v>7. 8. 2023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 xml:space="preserve"> </v>
      </c>
      <c r="G127" s="41"/>
      <c r="H127" s="41"/>
      <c r="I127" s="33" t="s">
        <v>30</v>
      </c>
      <c r="J127" s="37" t="str">
        <f>E23</f>
        <v>Ing. Pravec František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>Kašparová Věra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1"/>
      <c r="B130" s="202"/>
      <c r="C130" s="203" t="s">
        <v>167</v>
      </c>
      <c r="D130" s="204" t="s">
        <v>61</v>
      </c>
      <c r="E130" s="204" t="s">
        <v>57</v>
      </c>
      <c r="F130" s="204" t="s">
        <v>58</v>
      </c>
      <c r="G130" s="204" t="s">
        <v>168</v>
      </c>
      <c r="H130" s="204" t="s">
        <v>169</v>
      </c>
      <c r="I130" s="204" t="s">
        <v>170</v>
      </c>
      <c r="J130" s="204" t="s">
        <v>154</v>
      </c>
      <c r="K130" s="205" t="s">
        <v>171</v>
      </c>
      <c r="L130" s="206"/>
      <c r="M130" s="101" t="s">
        <v>1</v>
      </c>
      <c r="N130" s="102" t="s">
        <v>40</v>
      </c>
      <c r="O130" s="102" t="s">
        <v>172</v>
      </c>
      <c r="P130" s="102" t="s">
        <v>173</v>
      </c>
      <c r="Q130" s="102" t="s">
        <v>174</v>
      </c>
      <c r="R130" s="102" t="s">
        <v>175</v>
      </c>
      <c r="S130" s="102" t="s">
        <v>176</v>
      </c>
      <c r="T130" s="103" t="s">
        <v>177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3" s="2" customFormat="1" ht="22.8" customHeight="1">
      <c r="A131" s="39"/>
      <c r="B131" s="40"/>
      <c r="C131" s="108" t="s">
        <v>178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P132+P613</f>
        <v>0</v>
      </c>
      <c r="Q131" s="105"/>
      <c r="R131" s="209">
        <f>R132+R613</f>
        <v>322.7979255999999</v>
      </c>
      <c r="S131" s="105"/>
      <c r="T131" s="210">
        <f>T132+T613</f>
        <v>193.66577800000002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156</v>
      </c>
      <c r="BK131" s="211">
        <f>BK132+BK613</f>
        <v>0</v>
      </c>
    </row>
    <row r="132" spans="1:63" s="12" customFormat="1" ht="25.9" customHeight="1">
      <c r="A132" s="12"/>
      <c r="B132" s="212"/>
      <c r="C132" s="213"/>
      <c r="D132" s="214" t="s">
        <v>75</v>
      </c>
      <c r="E132" s="215" t="s">
        <v>179</v>
      </c>
      <c r="F132" s="215" t="s">
        <v>180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P133+P306+P320+P344+P564+P593+P596+P610</f>
        <v>0</v>
      </c>
      <c r="Q132" s="220"/>
      <c r="R132" s="221">
        <f>R133+R306+R320+R344+R564+R593+R596+R610</f>
        <v>322.7977818499999</v>
      </c>
      <c r="S132" s="220"/>
      <c r="T132" s="222">
        <f>T133+T306+T320+T344+T564+T593+T596+T610</f>
        <v>193.66577800000002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80</v>
      </c>
      <c r="AT132" s="224" t="s">
        <v>75</v>
      </c>
      <c r="AU132" s="224" t="s">
        <v>76</v>
      </c>
      <c r="AY132" s="223" t="s">
        <v>181</v>
      </c>
      <c r="BK132" s="225">
        <f>BK133+BK306+BK320+BK344+BK564+BK593+BK596+BK610</f>
        <v>0</v>
      </c>
    </row>
    <row r="133" spans="1:63" s="12" customFormat="1" ht="22.8" customHeight="1">
      <c r="A133" s="12"/>
      <c r="B133" s="212"/>
      <c r="C133" s="213"/>
      <c r="D133" s="214" t="s">
        <v>75</v>
      </c>
      <c r="E133" s="226" t="s">
        <v>80</v>
      </c>
      <c r="F133" s="226" t="s">
        <v>182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SUM(P134:P305)</f>
        <v>0</v>
      </c>
      <c r="Q133" s="220"/>
      <c r="R133" s="221">
        <f>SUM(R134:R305)</f>
        <v>0.79779938</v>
      </c>
      <c r="S133" s="220"/>
      <c r="T133" s="222">
        <f>SUM(T134:T305)</f>
        <v>192.96027800000002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80</v>
      </c>
      <c r="AT133" s="224" t="s">
        <v>75</v>
      </c>
      <c r="AU133" s="224" t="s">
        <v>80</v>
      </c>
      <c r="AY133" s="223" t="s">
        <v>181</v>
      </c>
      <c r="BK133" s="225">
        <f>SUM(BK134:BK305)</f>
        <v>0</v>
      </c>
    </row>
    <row r="134" spans="1:65" s="2" customFormat="1" ht="24.15" customHeight="1">
      <c r="A134" s="39"/>
      <c r="B134" s="40"/>
      <c r="C134" s="228" t="s">
        <v>80</v>
      </c>
      <c r="D134" s="228" t="s">
        <v>183</v>
      </c>
      <c r="E134" s="229" t="s">
        <v>1195</v>
      </c>
      <c r="F134" s="230" t="s">
        <v>1196</v>
      </c>
      <c r="G134" s="231" t="s">
        <v>186</v>
      </c>
      <c r="H134" s="232">
        <v>27</v>
      </c>
      <c r="I134" s="233"/>
      <c r="J134" s="234">
        <f>ROUND(I134*H134,2)</f>
        <v>0</v>
      </c>
      <c r="K134" s="230" t="s">
        <v>187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0.295</v>
      </c>
      <c r="T134" s="238">
        <f>S134*H134</f>
        <v>7.965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188</v>
      </c>
      <c r="AT134" s="239" t="s">
        <v>183</v>
      </c>
      <c r="AU134" s="239" t="s">
        <v>84</v>
      </c>
      <c r="AY134" s="18" t="s">
        <v>181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80</v>
      </c>
      <c r="BK134" s="240">
        <f>ROUND(I134*H134,2)</f>
        <v>0</v>
      </c>
      <c r="BL134" s="18" t="s">
        <v>188</v>
      </c>
      <c r="BM134" s="239" t="s">
        <v>1197</v>
      </c>
    </row>
    <row r="135" spans="1:51" s="13" customFormat="1" ht="12">
      <c r="A135" s="13"/>
      <c r="B135" s="241"/>
      <c r="C135" s="242"/>
      <c r="D135" s="243" t="s">
        <v>190</v>
      </c>
      <c r="E135" s="244" t="s">
        <v>1</v>
      </c>
      <c r="F135" s="245" t="s">
        <v>191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190</v>
      </c>
      <c r="AU135" s="251" t="s">
        <v>84</v>
      </c>
      <c r="AV135" s="13" t="s">
        <v>80</v>
      </c>
      <c r="AW135" s="13" t="s">
        <v>32</v>
      </c>
      <c r="AX135" s="13" t="s">
        <v>76</v>
      </c>
      <c r="AY135" s="251" t="s">
        <v>181</v>
      </c>
    </row>
    <row r="136" spans="1:51" s="14" customFormat="1" ht="12">
      <c r="A136" s="14"/>
      <c r="B136" s="252"/>
      <c r="C136" s="253"/>
      <c r="D136" s="243" t="s">
        <v>190</v>
      </c>
      <c r="E136" s="254" t="s">
        <v>1179</v>
      </c>
      <c r="F136" s="255" t="s">
        <v>1198</v>
      </c>
      <c r="G136" s="253"/>
      <c r="H136" s="256">
        <v>27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190</v>
      </c>
      <c r="AU136" s="262" t="s">
        <v>84</v>
      </c>
      <c r="AV136" s="14" t="s">
        <v>84</v>
      </c>
      <c r="AW136" s="14" t="s">
        <v>32</v>
      </c>
      <c r="AX136" s="14" t="s">
        <v>80</v>
      </c>
      <c r="AY136" s="262" t="s">
        <v>181</v>
      </c>
    </row>
    <row r="137" spans="1:65" s="2" customFormat="1" ht="24.15" customHeight="1">
      <c r="A137" s="39"/>
      <c r="B137" s="40"/>
      <c r="C137" s="228" t="s">
        <v>84</v>
      </c>
      <c r="D137" s="228" t="s">
        <v>183</v>
      </c>
      <c r="E137" s="229" t="s">
        <v>1199</v>
      </c>
      <c r="F137" s="230" t="s">
        <v>1200</v>
      </c>
      <c r="G137" s="231" t="s">
        <v>186</v>
      </c>
      <c r="H137" s="232">
        <v>1.5</v>
      </c>
      <c r="I137" s="233"/>
      <c r="J137" s="234">
        <f>ROUND(I137*H137,2)</f>
        <v>0</v>
      </c>
      <c r="K137" s="230" t="s">
        <v>187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0.408</v>
      </c>
      <c r="T137" s="238">
        <f>S137*H137</f>
        <v>0.612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188</v>
      </c>
      <c r="AT137" s="239" t="s">
        <v>183</v>
      </c>
      <c r="AU137" s="239" t="s">
        <v>84</v>
      </c>
      <c r="AY137" s="18" t="s">
        <v>181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80</v>
      </c>
      <c r="BK137" s="240">
        <f>ROUND(I137*H137,2)</f>
        <v>0</v>
      </c>
      <c r="BL137" s="18" t="s">
        <v>188</v>
      </c>
      <c r="BM137" s="239" t="s">
        <v>1201</v>
      </c>
    </row>
    <row r="138" spans="1:51" s="13" customFormat="1" ht="12">
      <c r="A138" s="13"/>
      <c r="B138" s="241"/>
      <c r="C138" s="242"/>
      <c r="D138" s="243" t="s">
        <v>190</v>
      </c>
      <c r="E138" s="244" t="s">
        <v>1</v>
      </c>
      <c r="F138" s="245" t="s">
        <v>191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190</v>
      </c>
      <c r="AU138" s="251" t="s">
        <v>84</v>
      </c>
      <c r="AV138" s="13" t="s">
        <v>80</v>
      </c>
      <c r="AW138" s="13" t="s">
        <v>32</v>
      </c>
      <c r="AX138" s="13" t="s">
        <v>76</v>
      </c>
      <c r="AY138" s="251" t="s">
        <v>181</v>
      </c>
    </row>
    <row r="139" spans="1:51" s="14" customFormat="1" ht="12">
      <c r="A139" s="14"/>
      <c r="B139" s="252"/>
      <c r="C139" s="253"/>
      <c r="D139" s="243" t="s">
        <v>190</v>
      </c>
      <c r="E139" s="254" t="s">
        <v>1</v>
      </c>
      <c r="F139" s="255" t="s">
        <v>1202</v>
      </c>
      <c r="G139" s="253"/>
      <c r="H139" s="256">
        <v>1.5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190</v>
      </c>
      <c r="AU139" s="262" t="s">
        <v>84</v>
      </c>
      <c r="AV139" s="14" t="s">
        <v>84</v>
      </c>
      <c r="AW139" s="14" t="s">
        <v>32</v>
      </c>
      <c r="AX139" s="14" t="s">
        <v>80</v>
      </c>
      <c r="AY139" s="262" t="s">
        <v>181</v>
      </c>
    </row>
    <row r="140" spans="1:65" s="2" customFormat="1" ht="33" customHeight="1">
      <c r="A140" s="39"/>
      <c r="B140" s="40"/>
      <c r="C140" s="228" t="s">
        <v>100</v>
      </c>
      <c r="D140" s="228" t="s">
        <v>183</v>
      </c>
      <c r="E140" s="229" t="s">
        <v>905</v>
      </c>
      <c r="F140" s="230" t="s">
        <v>906</v>
      </c>
      <c r="G140" s="231" t="s">
        <v>186</v>
      </c>
      <c r="H140" s="232">
        <v>234.106</v>
      </c>
      <c r="I140" s="233"/>
      <c r="J140" s="234">
        <f>ROUND(I140*H140,2)</f>
        <v>0</v>
      </c>
      <c r="K140" s="230" t="s">
        <v>187</v>
      </c>
      <c r="L140" s="45"/>
      <c r="M140" s="235" t="s">
        <v>1</v>
      </c>
      <c r="N140" s="236" t="s">
        <v>41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0.44</v>
      </c>
      <c r="T140" s="238">
        <f>S140*H140</f>
        <v>103.00664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188</v>
      </c>
      <c r="AT140" s="239" t="s">
        <v>183</v>
      </c>
      <c r="AU140" s="239" t="s">
        <v>84</v>
      </c>
      <c r="AY140" s="18" t="s">
        <v>181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80</v>
      </c>
      <c r="BK140" s="240">
        <f>ROUND(I140*H140,2)</f>
        <v>0</v>
      </c>
      <c r="BL140" s="18" t="s">
        <v>188</v>
      </c>
      <c r="BM140" s="239" t="s">
        <v>189</v>
      </c>
    </row>
    <row r="141" spans="1:51" s="13" customFormat="1" ht="12">
      <c r="A141" s="13"/>
      <c r="B141" s="241"/>
      <c r="C141" s="242"/>
      <c r="D141" s="243" t="s">
        <v>190</v>
      </c>
      <c r="E141" s="244" t="s">
        <v>1</v>
      </c>
      <c r="F141" s="245" t="s">
        <v>191</v>
      </c>
      <c r="G141" s="242"/>
      <c r="H141" s="244" t="s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190</v>
      </c>
      <c r="AU141" s="251" t="s">
        <v>84</v>
      </c>
      <c r="AV141" s="13" t="s">
        <v>80</v>
      </c>
      <c r="AW141" s="13" t="s">
        <v>32</v>
      </c>
      <c r="AX141" s="13" t="s">
        <v>76</v>
      </c>
      <c r="AY141" s="251" t="s">
        <v>181</v>
      </c>
    </row>
    <row r="142" spans="1:51" s="14" customFormat="1" ht="12">
      <c r="A142" s="14"/>
      <c r="B142" s="252"/>
      <c r="C142" s="253"/>
      <c r="D142" s="243" t="s">
        <v>190</v>
      </c>
      <c r="E142" s="254" t="s">
        <v>1</v>
      </c>
      <c r="F142" s="255" t="s">
        <v>1203</v>
      </c>
      <c r="G142" s="253"/>
      <c r="H142" s="256">
        <v>222.081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190</v>
      </c>
      <c r="AU142" s="262" t="s">
        <v>84</v>
      </c>
      <c r="AV142" s="14" t="s">
        <v>84</v>
      </c>
      <c r="AW142" s="14" t="s">
        <v>32</v>
      </c>
      <c r="AX142" s="14" t="s">
        <v>76</v>
      </c>
      <c r="AY142" s="262" t="s">
        <v>181</v>
      </c>
    </row>
    <row r="143" spans="1:51" s="14" customFormat="1" ht="12">
      <c r="A143" s="14"/>
      <c r="B143" s="252"/>
      <c r="C143" s="253"/>
      <c r="D143" s="243" t="s">
        <v>190</v>
      </c>
      <c r="E143" s="254" t="s">
        <v>1</v>
      </c>
      <c r="F143" s="255" t="s">
        <v>1204</v>
      </c>
      <c r="G143" s="253"/>
      <c r="H143" s="256">
        <v>12.025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190</v>
      </c>
      <c r="AU143" s="262" t="s">
        <v>84</v>
      </c>
      <c r="AV143" s="14" t="s">
        <v>84</v>
      </c>
      <c r="AW143" s="14" t="s">
        <v>32</v>
      </c>
      <c r="AX143" s="14" t="s">
        <v>76</v>
      </c>
      <c r="AY143" s="262" t="s">
        <v>181</v>
      </c>
    </row>
    <row r="144" spans="1:51" s="15" customFormat="1" ht="12">
      <c r="A144" s="15"/>
      <c r="B144" s="263"/>
      <c r="C144" s="264"/>
      <c r="D144" s="243" t="s">
        <v>190</v>
      </c>
      <c r="E144" s="265" t="s">
        <v>1</v>
      </c>
      <c r="F144" s="266" t="s">
        <v>142</v>
      </c>
      <c r="G144" s="264"/>
      <c r="H144" s="267">
        <v>234.106</v>
      </c>
      <c r="I144" s="268"/>
      <c r="J144" s="264"/>
      <c r="K144" s="264"/>
      <c r="L144" s="269"/>
      <c r="M144" s="270"/>
      <c r="N144" s="271"/>
      <c r="O144" s="271"/>
      <c r="P144" s="271"/>
      <c r="Q144" s="271"/>
      <c r="R144" s="271"/>
      <c r="S144" s="271"/>
      <c r="T144" s="27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3" t="s">
        <v>190</v>
      </c>
      <c r="AU144" s="273" t="s">
        <v>84</v>
      </c>
      <c r="AV144" s="15" t="s">
        <v>188</v>
      </c>
      <c r="AW144" s="15" t="s">
        <v>32</v>
      </c>
      <c r="AX144" s="15" t="s">
        <v>80</v>
      </c>
      <c r="AY144" s="273" t="s">
        <v>181</v>
      </c>
    </row>
    <row r="145" spans="1:65" s="2" customFormat="1" ht="24.15" customHeight="1">
      <c r="A145" s="39"/>
      <c r="B145" s="40"/>
      <c r="C145" s="228" t="s">
        <v>188</v>
      </c>
      <c r="D145" s="228" t="s">
        <v>183</v>
      </c>
      <c r="E145" s="229" t="s">
        <v>909</v>
      </c>
      <c r="F145" s="230" t="s">
        <v>910</v>
      </c>
      <c r="G145" s="231" t="s">
        <v>186</v>
      </c>
      <c r="H145" s="232">
        <v>222.081</v>
      </c>
      <c r="I145" s="233"/>
      <c r="J145" s="234">
        <f>ROUND(I145*H145,2)</f>
        <v>0</v>
      </c>
      <c r="K145" s="230" t="s">
        <v>187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0.098</v>
      </c>
      <c r="T145" s="238">
        <f>S145*H145</f>
        <v>21.763938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188</v>
      </c>
      <c r="AT145" s="239" t="s">
        <v>183</v>
      </c>
      <c r="AU145" s="239" t="s">
        <v>84</v>
      </c>
      <c r="AY145" s="18" t="s">
        <v>181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80</v>
      </c>
      <c r="BK145" s="240">
        <f>ROUND(I145*H145,2)</f>
        <v>0</v>
      </c>
      <c r="BL145" s="18" t="s">
        <v>188</v>
      </c>
      <c r="BM145" s="239" t="s">
        <v>195</v>
      </c>
    </row>
    <row r="146" spans="1:51" s="13" customFormat="1" ht="12">
      <c r="A146" s="13"/>
      <c r="B146" s="241"/>
      <c r="C146" s="242"/>
      <c r="D146" s="243" t="s">
        <v>190</v>
      </c>
      <c r="E146" s="244" t="s">
        <v>1</v>
      </c>
      <c r="F146" s="245" t="s">
        <v>191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190</v>
      </c>
      <c r="AU146" s="251" t="s">
        <v>84</v>
      </c>
      <c r="AV146" s="13" t="s">
        <v>80</v>
      </c>
      <c r="AW146" s="13" t="s">
        <v>32</v>
      </c>
      <c r="AX146" s="13" t="s">
        <v>76</v>
      </c>
      <c r="AY146" s="251" t="s">
        <v>181</v>
      </c>
    </row>
    <row r="147" spans="1:51" s="14" customFormat="1" ht="12">
      <c r="A147" s="14"/>
      <c r="B147" s="252"/>
      <c r="C147" s="253"/>
      <c r="D147" s="243" t="s">
        <v>190</v>
      </c>
      <c r="E147" s="254" t="s">
        <v>1</v>
      </c>
      <c r="F147" s="255" t="s">
        <v>1205</v>
      </c>
      <c r="G147" s="253"/>
      <c r="H147" s="256">
        <v>222.081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190</v>
      </c>
      <c r="AU147" s="262" t="s">
        <v>84</v>
      </c>
      <c r="AV147" s="14" t="s">
        <v>84</v>
      </c>
      <c r="AW147" s="14" t="s">
        <v>32</v>
      </c>
      <c r="AX147" s="14" t="s">
        <v>80</v>
      </c>
      <c r="AY147" s="262" t="s">
        <v>181</v>
      </c>
    </row>
    <row r="148" spans="1:65" s="2" customFormat="1" ht="33" customHeight="1">
      <c r="A148" s="39"/>
      <c r="B148" s="40"/>
      <c r="C148" s="228" t="s">
        <v>206</v>
      </c>
      <c r="D148" s="228" t="s">
        <v>183</v>
      </c>
      <c r="E148" s="229" t="s">
        <v>196</v>
      </c>
      <c r="F148" s="230" t="s">
        <v>197</v>
      </c>
      <c r="G148" s="231" t="s">
        <v>186</v>
      </c>
      <c r="H148" s="232">
        <v>484.98</v>
      </c>
      <c r="I148" s="233"/>
      <c r="J148" s="234">
        <f>ROUND(I148*H148,2)</f>
        <v>0</v>
      </c>
      <c r="K148" s="230" t="s">
        <v>187</v>
      </c>
      <c r="L148" s="45"/>
      <c r="M148" s="235" t="s">
        <v>1</v>
      </c>
      <c r="N148" s="236" t="s">
        <v>41</v>
      </c>
      <c r="O148" s="92"/>
      <c r="P148" s="237">
        <f>O148*H148</f>
        <v>0</v>
      </c>
      <c r="Q148" s="237">
        <v>9E-05</v>
      </c>
      <c r="R148" s="237">
        <f>Q148*H148</f>
        <v>0.043648200000000005</v>
      </c>
      <c r="S148" s="237">
        <v>0.115</v>
      </c>
      <c r="T148" s="238">
        <f>S148*H148</f>
        <v>55.77270000000001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188</v>
      </c>
      <c r="AT148" s="239" t="s">
        <v>183</v>
      </c>
      <c r="AU148" s="239" t="s">
        <v>84</v>
      </c>
      <c r="AY148" s="18" t="s">
        <v>181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80</v>
      </c>
      <c r="BK148" s="240">
        <f>ROUND(I148*H148,2)</f>
        <v>0</v>
      </c>
      <c r="BL148" s="18" t="s">
        <v>188</v>
      </c>
      <c r="BM148" s="239" t="s">
        <v>198</v>
      </c>
    </row>
    <row r="149" spans="1:51" s="13" customFormat="1" ht="12">
      <c r="A149" s="13"/>
      <c r="B149" s="241"/>
      <c r="C149" s="242"/>
      <c r="D149" s="243" t="s">
        <v>190</v>
      </c>
      <c r="E149" s="244" t="s">
        <v>1</v>
      </c>
      <c r="F149" s="245" t="s">
        <v>199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190</v>
      </c>
      <c r="AU149" s="251" t="s">
        <v>84</v>
      </c>
      <c r="AV149" s="13" t="s">
        <v>80</v>
      </c>
      <c r="AW149" s="13" t="s">
        <v>32</v>
      </c>
      <c r="AX149" s="13" t="s">
        <v>76</v>
      </c>
      <c r="AY149" s="251" t="s">
        <v>181</v>
      </c>
    </row>
    <row r="150" spans="1:51" s="14" customFormat="1" ht="12">
      <c r="A150" s="14"/>
      <c r="B150" s="252"/>
      <c r="C150" s="253"/>
      <c r="D150" s="243" t="s">
        <v>190</v>
      </c>
      <c r="E150" s="254" t="s">
        <v>1</v>
      </c>
      <c r="F150" s="255" t="s">
        <v>1206</v>
      </c>
      <c r="G150" s="253"/>
      <c r="H150" s="256">
        <v>484.98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190</v>
      </c>
      <c r="AU150" s="262" t="s">
        <v>84</v>
      </c>
      <c r="AV150" s="14" t="s">
        <v>84</v>
      </c>
      <c r="AW150" s="14" t="s">
        <v>32</v>
      </c>
      <c r="AX150" s="14" t="s">
        <v>80</v>
      </c>
      <c r="AY150" s="262" t="s">
        <v>181</v>
      </c>
    </row>
    <row r="151" spans="1:65" s="2" customFormat="1" ht="16.5" customHeight="1">
      <c r="A151" s="39"/>
      <c r="B151" s="40"/>
      <c r="C151" s="228" t="s">
        <v>14</v>
      </c>
      <c r="D151" s="228" t="s">
        <v>183</v>
      </c>
      <c r="E151" s="229" t="s">
        <v>1207</v>
      </c>
      <c r="F151" s="230" t="s">
        <v>1208</v>
      </c>
      <c r="G151" s="231" t="s">
        <v>203</v>
      </c>
      <c r="H151" s="232">
        <v>9</v>
      </c>
      <c r="I151" s="233"/>
      <c r="J151" s="234">
        <f>ROUND(I151*H151,2)</f>
        <v>0</v>
      </c>
      <c r="K151" s="230" t="s">
        <v>187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0.29</v>
      </c>
      <c r="T151" s="238">
        <f>S151*H151</f>
        <v>2.61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188</v>
      </c>
      <c r="AT151" s="239" t="s">
        <v>183</v>
      </c>
      <c r="AU151" s="239" t="s">
        <v>84</v>
      </c>
      <c r="AY151" s="18" t="s">
        <v>181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80</v>
      </c>
      <c r="BK151" s="240">
        <f>ROUND(I151*H151,2)</f>
        <v>0</v>
      </c>
      <c r="BL151" s="18" t="s">
        <v>188</v>
      </c>
      <c r="BM151" s="239" t="s">
        <v>1209</v>
      </c>
    </row>
    <row r="152" spans="1:51" s="13" customFormat="1" ht="12">
      <c r="A152" s="13"/>
      <c r="B152" s="241"/>
      <c r="C152" s="242"/>
      <c r="D152" s="243" t="s">
        <v>190</v>
      </c>
      <c r="E152" s="244" t="s">
        <v>1</v>
      </c>
      <c r="F152" s="245" t="s">
        <v>191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190</v>
      </c>
      <c r="AU152" s="251" t="s">
        <v>84</v>
      </c>
      <c r="AV152" s="13" t="s">
        <v>80</v>
      </c>
      <c r="AW152" s="13" t="s">
        <v>32</v>
      </c>
      <c r="AX152" s="13" t="s">
        <v>76</v>
      </c>
      <c r="AY152" s="251" t="s">
        <v>181</v>
      </c>
    </row>
    <row r="153" spans="1:51" s="14" customFormat="1" ht="12">
      <c r="A153" s="14"/>
      <c r="B153" s="252"/>
      <c r="C153" s="253"/>
      <c r="D153" s="243" t="s">
        <v>190</v>
      </c>
      <c r="E153" s="254" t="s">
        <v>1</v>
      </c>
      <c r="F153" s="255" t="s">
        <v>1210</v>
      </c>
      <c r="G153" s="253"/>
      <c r="H153" s="256">
        <v>9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190</v>
      </c>
      <c r="AU153" s="262" t="s">
        <v>84</v>
      </c>
      <c r="AV153" s="14" t="s">
        <v>84</v>
      </c>
      <c r="AW153" s="14" t="s">
        <v>32</v>
      </c>
      <c r="AX153" s="14" t="s">
        <v>80</v>
      </c>
      <c r="AY153" s="262" t="s">
        <v>181</v>
      </c>
    </row>
    <row r="154" spans="1:65" s="2" customFormat="1" ht="16.5" customHeight="1">
      <c r="A154" s="39"/>
      <c r="B154" s="40"/>
      <c r="C154" s="228" t="s">
        <v>217</v>
      </c>
      <c r="D154" s="228" t="s">
        <v>183</v>
      </c>
      <c r="E154" s="229" t="s">
        <v>201</v>
      </c>
      <c r="F154" s="230" t="s">
        <v>202</v>
      </c>
      <c r="G154" s="231" t="s">
        <v>203</v>
      </c>
      <c r="H154" s="232">
        <v>6</v>
      </c>
      <c r="I154" s="233"/>
      <c r="J154" s="234">
        <f>ROUND(I154*H154,2)</f>
        <v>0</v>
      </c>
      <c r="K154" s="230" t="s">
        <v>187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0.205</v>
      </c>
      <c r="T154" s="238">
        <f>S154*H154</f>
        <v>1.23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188</v>
      </c>
      <c r="AT154" s="239" t="s">
        <v>183</v>
      </c>
      <c r="AU154" s="239" t="s">
        <v>84</v>
      </c>
      <c r="AY154" s="18" t="s">
        <v>181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80</v>
      </c>
      <c r="BK154" s="240">
        <f>ROUND(I154*H154,2)</f>
        <v>0</v>
      </c>
      <c r="BL154" s="18" t="s">
        <v>188</v>
      </c>
      <c r="BM154" s="239" t="s">
        <v>204</v>
      </c>
    </row>
    <row r="155" spans="1:51" s="13" customFormat="1" ht="12">
      <c r="A155" s="13"/>
      <c r="B155" s="241"/>
      <c r="C155" s="242"/>
      <c r="D155" s="243" t="s">
        <v>190</v>
      </c>
      <c r="E155" s="244" t="s">
        <v>1</v>
      </c>
      <c r="F155" s="245" t="s">
        <v>191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190</v>
      </c>
      <c r="AU155" s="251" t="s">
        <v>84</v>
      </c>
      <c r="AV155" s="13" t="s">
        <v>80</v>
      </c>
      <c r="AW155" s="13" t="s">
        <v>32</v>
      </c>
      <c r="AX155" s="13" t="s">
        <v>76</v>
      </c>
      <c r="AY155" s="251" t="s">
        <v>181</v>
      </c>
    </row>
    <row r="156" spans="1:51" s="14" customFormat="1" ht="12">
      <c r="A156" s="14"/>
      <c r="B156" s="252"/>
      <c r="C156" s="253"/>
      <c r="D156" s="243" t="s">
        <v>190</v>
      </c>
      <c r="E156" s="254" t="s">
        <v>1</v>
      </c>
      <c r="F156" s="255" t="s">
        <v>1211</v>
      </c>
      <c r="G156" s="253"/>
      <c r="H156" s="256">
        <v>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190</v>
      </c>
      <c r="AU156" s="262" t="s">
        <v>84</v>
      </c>
      <c r="AV156" s="14" t="s">
        <v>84</v>
      </c>
      <c r="AW156" s="14" t="s">
        <v>32</v>
      </c>
      <c r="AX156" s="14" t="s">
        <v>80</v>
      </c>
      <c r="AY156" s="262" t="s">
        <v>181</v>
      </c>
    </row>
    <row r="157" spans="1:65" s="2" customFormat="1" ht="24.15" customHeight="1">
      <c r="A157" s="39"/>
      <c r="B157" s="40"/>
      <c r="C157" s="228" t="s">
        <v>222</v>
      </c>
      <c r="D157" s="228" t="s">
        <v>183</v>
      </c>
      <c r="E157" s="229" t="s">
        <v>207</v>
      </c>
      <c r="F157" s="230" t="s">
        <v>208</v>
      </c>
      <c r="G157" s="231" t="s">
        <v>209</v>
      </c>
      <c r="H157" s="232">
        <v>112</v>
      </c>
      <c r="I157" s="233"/>
      <c r="J157" s="234">
        <f>ROUND(I157*H157,2)</f>
        <v>0</v>
      </c>
      <c r="K157" s="230" t="s">
        <v>187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3E-05</v>
      </c>
      <c r="R157" s="237">
        <f>Q157*H157</f>
        <v>0.00336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188</v>
      </c>
      <c r="AT157" s="239" t="s">
        <v>183</v>
      </c>
      <c r="AU157" s="239" t="s">
        <v>84</v>
      </c>
      <c r="AY157" s="18" t="s">
        <v>181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80</v>
      </c>
      <c r="BK157" s="240">
        <f>ROUND(I157*H157,2)</f>
        <v>0</v>
      </c>
      <c r="BL157" s="18" t="s">
        <v>188</v>
      </c>
      <c r="BM157" s="239" t="s">
        <v>210</v>
      </c>
    </row>
    <row r="158" spans="1:51" s="13" customFormat="1" ht="12">
      <c r="A158" s="13"/>
      <c r="B158" s="241"/>
      <c r="C158" s="242"/>
      <c r="D158" s="243" t="s">
        <v>190</v>
      </c>
      <c r="E158" s="244" t="s">
        <v>1</v>
      </c>
      <c r="F158" s="245" t="s">
        <v>191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190</v>
      </c>
      <c r="AU158" s="251" t="s">
        <v>84</v>
      </c>
      <c r="AV158" s="13" t="s">
        <v>80</v>
      </c>
      <c r="AW158" s="13" t="s">
        <v>32</v>
      </c>
      <c r="AX158" s="13" t="s">
        <v>76</v>
      </c>
      <c r="AY158" s="251" t="s">
        <v>181</v>
      </c>
    </row>
    <row r="159" spans="1:51" s="14" customFormat="1" ht="12">
      <c r="A159" s="14"/>
      <c r="B159" s="252"/>
      <c r="C159" s="253"/>
      <c r="D159" s="243" t="s">
        <v>190</v>
      </c>
      <c r="E159" s="254" t="s">
        <v>1</v>
      </c>
      <c r="F159" s="255" t="s">
        <v>741</v>
      </c>
      <c r="G159" s="253"/>
      <c r="H159" s="256">
        <v>112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190</v>
      </c>
      <c r="AU159" s="262" t="s">
        <v>84</v>
      </c>
      <c r="AV159" s="14" t="s">
        <v>84</v>
      </c>
      <c r="AW159" s="14" t="s">
        <v>32</v>
      </c>
      <c r="AX159" s="14" t="s">
        <v>80</v>
      </c>
      <c r="AY159" s="262" t="s">
        <v>181</v>
      </c>
    </row>
    <row r="160" spans="1:65" s="2" customFormat="1" ht="24.15" customHeight="1">
      <c r="A160" s="39"/>
      <c r="B160" s="40"/>
      <c r="C160" s="228" t="s">
        <v>227</v>
      </c>
      <c r="D160" s="228" t="s">
        <v>183</v>
      </c>
      <c r="E160" s="229" t="s">
        <v>212</v>
      </c>
      <c r="F160" s="230" t="s">
        <v>213</v>
      </c>
      <c r="G160" s="231" t="s">
        <v>214</v>
      </c>
      <c r="H160" s="232">
        <v>11.2</v>
      </c>
      <c r="I160" s="233"/>
      <c r="J160" s="234">
        <f>ROUND(I160*H160,2)</f>
        <v>0</v>
      </c>
      <c r="K160" s="230" t="s">
        <v>187</v>
      </c>
      <c r="L160" s="45"/>
      <c r="M160" s="235" t="s">
        <v>1</v>
      </c>
      <c r="N160" s="236" t="s">
        <v>41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188</v>
      </c>
      <c r="AT160" s="239" t="s">
        <v>183</v>
      </c>
      <c r="AU160" s="239" t="s">
        <v>84</v>
      </c>
      <c r="AY160" s="18" t="s">
        <v>181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80</v>
      </c>
      <c r="BK160" s="240">
        <f>ROUND(I160*H160,2)</f>
        <v>0</v>
      </c>
      <c r="BL160" s="18" t="s">
        <v>188</v>
      </c>
      <c r="BM160" s="239" t="s">
        <v>215</v>
      </c>
    </row>
    <row r="161" spans="1:51" s="13" customFormat="1" ht="12">
      <c r="A161" s="13"/>
      <c r="B161" s="241"/>
      <c r="C161" s="242"/>
      <c r="D161" s="243" t="s">
        <v>190</v>
      </c>
      <c r="E161" s="244" t="s">
        <v>1</v>
      </c>
      <c r="F161" s="245" t="s">
        <v>191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190</v>
      </c>
      <c r="AU161" s="251" t="s">
        <v>84</v>
      </c>
      <c r="AV161" s="13" t="s">
        <v>80</v>
      </c>
      <c r="AW161" s="13" t="s">
        <v>32</v>
      </c>
      <c r="AX161" s="13" t="s">
        <v>76</v>
      </c>
      <c r="AY161" s="251" t="s">
        <v>181</v>
      </c>
    </row>
    <row r="162" spans="1:51" s="14" customFormat="1" ht="12">
      <c r="A162" s="14"/>
      <c r="B162" s="252"/>
      <c r="C162" s="253"/>
      <c r="D162" s="243" t="s">
        <v>190</v>
      </c>
      <c r="E162" s="254" t="s">
        <v>1</v>
      </c>
      <c r="F162" s="255" t="s">
        <v>1212</v>
      </c>
      <c r="G162" s="253"/>
      <c r="H162" s="256">
        <v>11.2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190</v>
      </c>
      <c r="AU162" s="262" t="s">
        <v>84</v>
      </c>
      <c r="AV162" s="14" t="s">
        <v>84</v>
      </c>
      <c r="AW162" s="14" t="s">
        <v>32</v>
      </c>
      <c r="AX162" s="14" t="s">
        <v>80</v>
      </c>
      <c r="AY162" s="262" t="s">
        <v>181</v>
      </c>
    </row>
    <row r="163" spans="1:65" s="2" customFormat="1" ht="24.15" customHeight="1">
      <c r="A163" s="39"/>
      <c r="B163" s="40"/>
      <c r="C163" s="228" t="s">
        <v>232</v>
      </c>
      <c r="D163" s="228" t="s">
        <v>183</v>
      </c>
      <c r="E163" s="229" t="s">
        <v>218</v>
      </c>
      <c r="F163" s="230" t="s">
        <v>219</v>
      </c>
      <c r="G163" s="231" t="s">
        <v>203</v>
      </c>
      <c r="H163" s="232">
        <v>14.58</v>
      </c>
      <c r="I163" s="233"/>
      <c r="J163" s="234">
        <f>ROUND(I163*H163,2)</f>
        <v>0</v>
      </c>
      <c r="K163" s="230" t="s">
        <v>187</v>
      </c>
      <c r="L163" s="45"/>
      <c r="M163" s="235" t="s">
        <v>1</v>
      </c>
      <c r="N163" s="236" t="s">
        <v>41</v>
      </c>
      <c r="O163" s="92"/>
      <c r="P163" s="237">
        <f>O163*H163</f>
        <v>0</v>
      </c>
      <c r="Q163" s="237">
        <v>0.00868</v>
      </c>
      <c r="R163" s="237">
        <f>Q163*H163</f>
        <v>0.1265544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188</v>
      </c>
      <c r="AT163" s="239" t="s">
        <v>183</v>
      </c>
      <c r="AU163" s="239" t="s">
        <v>84</v>
      </c>
      <c r="AY163" s="18" t="s">
        <v>181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80</v>
      </c>
      <c r="BK163" s="240">
        <f>ROUND(I163*H163,2)</f>
        <v>0</v>
      </c>
      <c r="BL163" s="18" t="s">
        <v>188</v>
      </c>
      <c r="BM163" s="239" t="s">
        <v>220</v>
      </c>
    </row>
    <row r="164" spans="1:51" s="13" customFormat="1" ht="12">
      <c r="A164" s="13"/>
      <c r="B164" s="241"/>
      <c r="C164" s="242"/>
      <c r="D164" s="243" t="s">
        <v>190</v>
      </c>
      <c r="E164" s="244" t="s">
        <v>1</v>
      </c>
      <c r="F164" s="245" t="s">
        <v>191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190</v>
      </c>
      <c r="AU164" s="251" t="s">
        <v>84</v>
      </c>
      <c r="AV164" s="13" t="s">
        <v>80</v>
      </c>
      <c r="AW164" s="13" t="s">
        <v>32</v>
      </c>
      <c r="AX164" s="13" t="s">
        <v>76</v>
      </c>
      <c r="AY164" s="251" t="s">
        <v>181</v>
      </c>
    </row>
    <row r="165" spans="1:51" s="14" customFormat="1" ht="12">
      <c r="A165" s="14"/>
      <c r="B165" s="252"/>
      <c r="C165" s="253"/>
      <c r="D165" s="243" t="s">
        <v>190</v>
      </c>
      <c r="E165" s="254" t="s">
        <v>1</v>
      </c>
      <c r="F165" s="255" t="s">
        <v>1213</v>
      </c>
      <c r="G165" s="253"/>
      <c r="H165" s="256">
        <v>14.58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190</v>
      </c>
      <c r="AU165" s="262" t="s">
        <v>84</v>
      </c>
      <c r="AV165" s="14" t="s">
        <v>84</v>
      </c>
      <c r="AW165" s="14" t="s">
        <v>32</v>
      </c>
      <c r="AX165" s="14" t="s">
        <v>80</v>
      </c>
      <c r="AY165" s="262" t="s">
        <v>181</v>
      </c>
    </row>
    <row r="166" spans="1:65" s="2" customFormat="1" ht="24.15" customHeight="1">
      <c r="A166" s="39"/>
      <c r="B166" s="40"/>
      <c r="C166" s="228" t="s">
        <v>237</v>
      </c>
      <c r="D166" s="228" t="s">
        <v>183</v>
      </c>
      <c r="E166" s="229" t="s">
        <v>223</v>
      </c>
      <c r="F166" s="230" t="s">
        <v>224</v>
      </c>
      <c r="G166" s="231" t="s">
        <v>203</v>
      </c>
      <c r="H166" s="232">
        <v>6.48</v>
      </c>
      <c r="I166" s="233"/>
      <c r="J166" s="234">
        <f>ROUND(I166*H166,2)</f>
        <v>0</v>
      </c>
      <c r="K166" s="230" t="s">
        <v>187</v>
      </c>
      <c r="L166" s="45"/>
      <c r="M166" s="235" t="s">
        <v>1</v>
      </c>
      <c r="N166" s="236" t="s">
        <v>41</v>
      </c>
      <c r="O166" s="92"/>
      <c r="P166" s="237">
        <f>O166*H166</f>
        <v>0</v>
      </c>
      <c r="Q166" s="237">
        <v>0.01068</v>
      </c>
      <c r="R166" s="237">
        <f>Q166*H166</f>
        <v>0.0692064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188</v>
      </c>
      <c r="AT166" s="239" t="s">
        <v>183</v>
      </c>
      <c r="AU166" s="239" t="s">
        <v>84</v>
      </c>
      <c r="AY166" s="18" t="s">
        <v>181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80</v>
      </c>
      <c r="BK166" s="240">
        <f>ROUND(I166*H166,2)</f>
        <v>0</v>
      </c>
      <c r="BL166" s="18" t="s">
        <v>188</v>
      </c>
      <c r="BM166" s="239" t="s">
        <v>1214</v>
      </c>
    </row>
    <row r="167" spans="1:51" s="13" customFormat="1" ht="12">
      <c r="A167" s="13"/>
      <c r="B167" s="241"/>
      <c r="C167" s="242"/>
      <c r="D167" s="243" t="s">
        <v>190</v>
      </c>
      <c r="E167" s="244" t="s">
        <v>1</v>
      </c>
      <c r="F167" s="245" t="s">
        <v>191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190</v>
      </c>
      <c r="AU167" s="251" t="s">
        <v>84</v>
      </c>
      <c r="AV167" s="13" t="s">
        <v>80</v>
      </c>
      <c r="AW167" s="13" t="s">
        <v>32</v>
      </c>
      <c r="AX167" s="13" t="s">
        <v>76</v>
      </c>
      <c r="AY167" s="251" t="s">
        <v>181</v>
      </c>
    </row>
    <row r="168" spans="1:51" s="14" customFormat="1" ht="12">
      <c r="A168" s="14"/>
      <c r="B168" s="252"/>
      <c r="C168" s="253"/>
      <c r="D168" s="243" t="s">
        <v>190</v>
      </c>
      <c r="E168" s="254" t="s">
        <v>1</v>
      </c>
      <c r="F168" s="255" t="s">
        <v>1215</v>
      </c>
      <c r="G168" s="253"/>
      <c r="H168" s="256">
        <v>6.48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190</v>
      </c>
      <c r="AU168" s="262" t="s">
        <v>84</v>
      </c>
      <c r="AV168" s="14" t="s">
        <v>84</v>
      </c>
      <c r="AW168" s="14" t="s">
        <v>32</v>
      </c>
      <c r="AX168" s="14" t="s">
        <v>80</v>
      </c>
      <c r="AY168" s="262" t="s">
        <v>181</v>
      </c>
    </row>
    <row r="169" spans="1:65" s="2" customFormat="1" ht="24.15" customHeight="1">
      <c r="A169" s="39"/>
      <c r="B169" s="40"/>
      <c r="C169" s="228" t="s">
        <v>242</v>
      </c>
      <c r="D169" s="228" t="s">
        <v>183</v>
      </c>
      <c r="E169" s="229" t="s">
        <v>228</v>
      </c>
      <c r="F169" s="230" t="s">
        <v>229</v>
      </c>
      <c r="G169" s="231" t="s">
        <v>203</v>
      </c>
      <c r="H169" s="232">
        <v>2.43</v>
      </c>
      <c r="I169" s="233"/>
      <c r="J169" s="234">
        <f>ROUND(I169*H169,2)</f>
        <v>0</v>
      </c>
      <c r="K169" s="230" t="s">
        <v>187</v>
      </c>
      <c r="L169" s="45"/>
      <c r="M169" s="235" t="s">
        <v>1</v>
      </c>
      <c r="N169" s="236" t="s">
        <v>41</v>
      </c>
      <c r="O169" s="92"/>
      <c r="P169" s="237">
        <f>O169*H169</f>
        <v>0</v>
      </c>
      <c r="Q169" s="237">
        <v>0.01269</v>
      </c>
      <c r="R169" s="237">
        <f>Q169*H169</f>
        <v>0.0308367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188</v>
      </c>
      <c r="AT169" s="239" t="s">
        <v>183</v>
      </c>
      <c r="AU169" s="239" t="s">
        <v>84</v>
      </c>
      <c r="AY169" s="18" t="s">
        <v>181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80</v>
      </c>
      <c r="BK169" s="240">
        <f>ROUND(I169*H169,2)</f>
        <v>0</v>
      </c>
      <c r="BL169" s="18" t="s">
        <v>188</v>
      </c>
      <c r="BM169" s="239" t="s">
        <v>225</v>
      </c>
    </row>
    <row r="170" spans="1:51" s="13" customFormat="1" ht="12">
      <c r="A170" s="13"/>
      <c r="B170" s="241"/>
      <c r="C170" s="242"/>
      <c r="D170" s="243" t="s">
        <v>190</v>
      </c>
      <c r="E170" s="244" t="s">
        <v>1</v>
      </c>
      <c r="F170" s="245" t="s">
        <v>191</v>
      </c>
      <c r="G170" s="242"/>
      <c r="H170" s="244" t="s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190</v>
      </c>
      <c r="AU170" s="251" t="s">
        <v>84</v>
      </c>
      <c r="AV170" s="13" t="s">
        <v>80</v>
      </c>
      <c r="AW170" s="13" t="s">
        <v>32</v>
      </c>
      <c r="AX170" s="13" t="s">
        <v>76</v>
      </c>
      <c r="AY170" s="251" t="s">
        <v>181</v>
      </c>
    </row>
    <row r="171" spans="1:51" s="14" customFormat="1" ht="12">
      <c r="A171" s="14"/>
      <c r="B171" s="252"/>
      <c r="C171" s="253"/>
      <c r="D171" s="243" t="s">
        <v>190</v>
      </c>
      <c r="E171" s="254" t="s">
        <v>1</v>
      </c>
      <c r="F171" s="255" t="s">
        <v>915</v>
      </c>
      <c r="G171" s="253"/>
      <c r="H171" s="256">
        <v>2.43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190</v>
      </c>
      <c r="AU171" s="262" t="s">
        <v>84</v>
      </c>
      <c r="AV171" s="14" t="s">
        <v>84</v>
      </c>
      <c r="AW171" s="14" t="s">
        <v>32</v>
      </c>
      <c r="AX171" s="14" t="s">
        <v>80</v>
      </c>
      <c r="AY171" s="262" t="s">
        <v>181</v>
      </c>
    </row>
    <row r="172" spans="1:65" s="2" customFormat="1" ht="24.15" customHeight="1">
      <c r="A172" s="39"/>
      <c r="B172" s="40"/>
      <c r="C172" s="228" t="s">
        <v>248</v>
      </c>
      <c r="D172" s="228" t="s">
        <v>183</v>
      </c>
      <c r="E172" s="229" t="s">
        <v>238</v>
      </c>
      <c r="F172" s="230" t="s">
        <v>239</v>
      </c>
      <c r="G172" s="231" t="s">
        <v>203</v>
      </c>
      <c r="H172" s="232">
        <v>1.62</v>
      </c>
      <c r="I172" s="233"/>
      <c r="J172" s="234">
        <f>ROUND(I172*H172,2)</f>
        <v>0</v>
      </c>
      <c r="K172" s="230" t="s">
        <v>187</v>
      </c>
      <c r="L172" s="45"/>
      <c r="M172" s="235" t="s">
        <v>1</v>
      </c>
      <c r="N172" s="236" t="s">
        <v>41</v>
      </c>
      <c r="O172" s="92"/>
      <c r="P172" s="237">
        <f>O172*H172</f>
        <v>0</v>
      </c>
      <c r="Q172" s="237">
        <v>0.0369</v>
      </c>
      <c r="R172" s="237">
        <f>Q172*H172</f>
        <v>0.059778000000000005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188</v>
      </c>
      <c r="AT172" s="239" t="s">
        <v>183</v>
      </c>
      <c r="AU172" s="239" t="s">
        <v>84</v>
      </c>
      <c r="AY172" s="18" t="s">
        <v>181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80</v>
      </c>
      <c r="BK172" s="240">
        <f>ROUND(I172*H172,2)</f>
        <v>0</v>
      </c>
      <c r="BL172" s="18" t="s">
        <v>188</v>
      </c>
      <c r="BM172" s="239" t="s">
        <v>240</v>
      </c>
    </row>
    <row r="173" spans="1:51" s="13" customFormat="1" ht="12">
      <c r="A173" s="13"/>
      <c r="B173" s="241"/>
      <c r="C173" s="242"/>
      <c r="D173" s="243" t="s">
        <v>190</v>
      </c>
      <c r="E173" s="244" t="s">
        <v>1</v>
      </c>
      <c r="F173" s="245" t="s">
        <v>191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190</v>
      </c>
      <c r="AU173" s="251" t="s">
        <v>84</v>
      </c>
      <c r="AV173" s="13" t="s">
        <v>80</v>
      </c>
      <c r="AW173" s="13" t="s">
        <v>32</v>
      </c>
      <c r="AX173" s="13" t="s">
        <v>76</v>
      </c>
      <c r="AY173" s="251" t="s">
        <v>181</v>
      </c>
    </row>
    <row r="174" spans="1:51" s="14" customFormat="1" ht="12">
      <c r="A174" s="14"/>
      <c r="B174" s="252"/>
      <c r="C174" s="253"/>
      <c r="D174" s="243" t="s">
        <v>190</v>
      </c>
      <c r="E174" s="254" t="s">
        <v>1</v>
      </c>
      <c r="F174" s="255" t="s">
        <v>226</v>
      </c>
      <c r="G174" s="253"/>
      <c r="H174" s="256">
        <v>1.62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190</v>
      </c>
      <c r="AU174" s="262" t="s">
        <v>84</v>
      </c>
      <c r="AV174" s="14" t="s">
        <v>84</v>
      </c>
      <c r="AW174" s="14" t="s">
        <v>32</v>
      </c>
      <c r="AX174" s="14" t="s">
        <v>80</v>
      </c>
      <c r="AY174" s="262" t="s">
        <v>181</v>
      </c>
    </row>
    <row r="175" spans="1:65" s="2" customFormat="1" ht="24.15" customHeight="1">
      <c r="A175" s="39"/>
      <c r="B175" s="40"/>
      <c r="C175" s="228" t="s">
        <v>254</v>
      </c>
      <c r="D175" s="228" t="s">
        <v>183</v>
      </c>
      <c r="E175" s="229" t="s">
        <v>243</v>
      </c>
      <c r="F175" s="230" t="s">
        <v>244</v>
      </c>
      <c r="G175" s="231" t="s">
        <v>245</v>
      </c>
      <c r="H175" s="232">
        <v>77.76</v>
      </c>
      <c r="I175" s="233"/>
      <c r="J175" s="234">
        <f>ROUND(I175*H175,2)</f>
        <v>0</v>
      </c>
      <c r="K175" s="230" t="s">
        <v>187</v>
      </c>
      <c r="L175" s="45"/>
      <c r="M175" s="235" t="s">
        <v>1</v>
      </c>
      <c r="N175" s="236" t="s">
        <v>41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188</v>
      </c>
      <c r="AT175" s="239" t="s">
        <v>183</v>
      </c>
      <c r="AU175" s="239" t="s">
        <v>84</v>
      </c>
      <c r="AY175" s="18" t="s">
        <v>181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80</v>
      </c>
      <c r="BK175" s="240">
        <f>ROUND(I175*H175,2)</f>
        <v>0</v>
      </c>
      <c r="BL175" s="18" t="s">
        <v>188</v>
      </c>
      <c r="BM175" s="239" t="s">
        <v>246</v>
      </c>
    </row>
    <row r="176" spans="1:51" s="13" customFormat="1" ht="12">
      <c r="A176" s="13"/>
      <c r="B176" s="241"/>
      <c r="C176" s="242"/>
      <c r="D176" s="243" t="s">
        <v>190</v>
      </c>
      <c r="E176" s="244" t="s">
        <v>1</v>
      </c>
      <c r="F176" s="245" t="s">
        <v>191</v>
      </c>
      <c r="G176" s="242"/>
      <c r="H176" s="244" t="s">
        <v>1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190</v>
      </c>
      <c r="AU176" s="251" t="s">
        <v>84</v>
      </c>
      <c r="AV176" s="13" t="s">
        <v>80</v>
      </c>
      <c r="AW176" s="13" t="s">
        <v>32</v>
      </c>
      <c r="AX176" s="13" t="s">
        <v>76</v>
      </c>
      <c r="AY176" s="251" t="s">
        <v>181</v>
      </c>
    </row>
    <row r="177" spans="1:51" s="14" customFormat="1" ht="12">
      <c r="A177" s="14"/>
      <c r="B177" s="252"/>
      <c r="C177" s="253"/>
      <c r="D177" s="243" t="s">
        <v>190</v>
      </c>
      <c r="E177" s="254" t="s">
        <v>1</v>
      </c>
      <c r="F177" s="255" t="s">
        <v>1216</v>
      </c>
      <c r="G177" s="253"/>
      <c r="H177" s="256">
        <v>77.76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190</v>
      </c>
      <c r="AU177" s="262" t="s">
        <v>84</v>
      </c>
      <c r="AV177" s="14" t="s">
        <v>84</v>
      </c>
      <c r="AW177" s="14" t="s">
        <v>32</v>
      </c>
      <c r="AX177" s="14" t="s">
        <v>80</v>
      </c>
      <c r="AY177" s="262" t="s">
        <v>181</v>
      </c>
    </row>
    <row r="178" spans="1:65" s="2" customFormat="1" ht="16.5" customHeight="1">
      <c r="A178" s="39"/>
      <c r="B178" s="40"/>
      <c r="C178" s="228" t="s">
        <v>8</v>
      </c>
      <c r="D178" s="228" t="s">
        <v>183</v>
      </c>
      <c r="E178" s="229" t="s">
        <v>249</v>
      </c>
      <c r="F178" s="230" t="s">
        <v>250</v>
      </c>
      <c r="G178" s="231" t="s">
        <v>203</v>
      </c>
      <c r="H178" s="232">
        <v>368</v>
      </c>
      <c r="I178" s="233"/>
      <c r="J178" s="234">
        <f>ROUND(I178*H178,2)</f>
        <v>0</v>
      </c>
      <c r="K178" s="230" t="s">
        <v>187</v>
      </c>
      <c r="L178" s="45"/>
      <c r="M178" s="235" t="s">
        <v>1</v>
      </c>
      <c r="N178" s="236" t="s">
        <v>41</v>
      </c>
      <c r="O178" s="92"/>
      <c r="P178" s="237">
        <f>O178*H178</f>
        <v>0</v>
      </c>
      <c r="Q178" s="237">
        <v>0.00056</v>
      </c>
      <c r="R178" s="237">
        <f>Q178*H178</f>
        <v>0.20607999999999999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188</v>
      </c>
      <c r="AT178" s="239" t="s">
        <v>183</v>
      </c>
      <c r="AU178" s="239" t="s">
        <v>84</v>
      </c>
      <c r="AY178" s="18" t="s">
        <v>181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80</v>
      </c>
      <c r="BK178" s="240">
        <f>ROUND(I178*H178,2)</f>
        <v>0</v>
      </c>
      <c r="BL178" s="18" t="s">
        <v>188</v>
      </c>
      <c r="BM178" s="239" t="s">
        <v>251</v>
      </c>
    </row>
    <row r="179" spans="1:51" s="13" customFormat="1" ht="12">
      <c r="A179" s="13"/>
      <c r="B179" s="241"/>
      <c r="C179" s="242"/>
      <c r="D179" s="243" t="s">
        <v>190</v>
      </c>
      <c r="E179" s="244" t="s">
        <v>1</v>
      </c>
      <c r="F179" s="245" t="s">
        <v>252</v>
      </c>
      <c r="G179" s="242"/>
      <c r="H179" s="244" t="s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190</v>
      </c>
      <c r="AU179" s="251" t="s">
        <v>84</v>
      </c>
      <c r="AV179" s="13" t="s">
        <v>80</v>
      </c>
      <c r="AW179" s="13" t="s">
        <v>32</v>
      </c>
      <c r="AX179" s="13" t="s">
        <v>76</v>
      </c>
      <c r="AY179" s="251" t="s">
        <v>181</v>
      </c>
    </row>
    <row r="180" spans="1:51" s="14" customFormat="1" ht="12">
      <c r="A180" s="14"/>
      <c r="B180" s="252"/>
      <c r="C180" s="253"/>
      <c r="D180" s="243" t="s">
        <v>190</v>
      </c>
      <c r="E180" s="254" t="s">
        <v>1</v>
      </c>
      <c r="F180" s="255" t="s">
        <v>1217</v>
      </c>
      <c r="G180" s="253"/>
      <c r="H180" s="256">
        <v>368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190</v>
      </c>
      <c r="AU180" s="262" t="s">
        <v>84</v>
      </c>
      <c r="AV180" s="14" t="s">
        <v>84</v>
      </c>
      <c r="AW180" s="14" t="s">
        <v>32</v>
      </c>
      <c r="AX180" s="14" t="s">
        <v>80</v>
      </c>
      <c r="AY180" s="262" t="s">
        <v>181</v>
      </c>
    </row>
    <row r="181" spans="1:65" s="2" customFormat="1" ht="21.75" customHeight="1">
      <c r="A181" s="39"/>
      <c r="B181" s="40"/>
      <c r="C181" s="228" t="s">
        <v>262</v>
      </c>
      <c r="D181" s="228" t="s">
        <v>183</v>
      </c>
      <c r="E181" s="229" t="s">
        <v>255</v>
      </c>
      <c r="F181" s="230" t="s">
        <v>256</v>
      </c>
      <c r="G181" s="231" t="s">
        <v>203</v>
      </c>
      <c r="H181" s="232">
        <v>368</v>
      </c>
      <c r="I181" s="233"/>
      <c r="J181" s="234">
        <f>ROUND(I181*H181,2)</f>
        <v>0</v>
      </c>
      <c r="K181" s="230" t="s">
        <v>187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188</v>
      </c>
      <c r="AT181" s="239" t="s">
        <v>183</v>
      </c>
      <c r="AU181" s="239" t="s">
        <v>84</v>
      </c>
      <c r="AY181" s="18" t="s">
        <v>181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80</v>
      </c>
      <c r="BK181" s="240">
        <f>ROUND(I181*H181,2)</f>
        <v>0</v>
      </c>
      <c r="BL181" s="18" t="s">
        <v>188</v>
      </c>
      <c r="BM181" s="239" t="s">
        <v>257</v>
      </c>
    </row>
    <row r="182" spans="1:51" s="13" customFormat="1" ht="12">
      <c r="A182" s="13"/>
      <c r="B182" s="241"/>
      <c r="C182" s="242"/>
      <c r="D182" s="243" t="s">
        <v>190</v>
      </c>
      <c r="E182" s="244" t="s">
        <v>1</v>
      </c>
      <c r="F182" s="245" t="s">
        <v>252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190</v>
      </c>
      <c r="AU182" s="251" t="s">
        <v>84</v>
      </c>
      <c r="AV182" s="13" t="s">
        <v>80</v>
      </c>
      <c r="AW182" s="13" t="s">
        <v>32</v>
      </c>
      <c r="AX182" s="13" t="s">
        <v>76</v>
      </c>
      <c r="AY182" s="251" t="s">
        <v>181</v>
      </c>
    </row>
    <row r="183" spans="1:51" s="14" customFormat="1" ht="12">
      <c r="A183" s="14"/>
      <c r="B183" s="252"/>
      <c r="C183" s="253"/>
      <c r="D183" s="243" t="s">
        <v>190</v>
      </c>
      <c r="E183" s="254" t="s">
        <v>1</v>
      </c>
      <c r="F183" s="255" t="s">
        <v>1217</v>
      </c>
      <c r="G183" s="253"/>
      <c r="H183" s="256">
        <v>368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190</v>
      </c>
      <c r="AU183" s="262" t="s">
        <v>84</v>
      </c>
      <c r="AV183" s="14" t="s">
        <v>84</v>
      </c>
      <c r="AW183" s="14" t="s">
        <v>32</v>
      </c>
      <c r="AX183" s="14" t="s">
        <v>80</v>
      </c>
      <c r="AY183" s="262" t="s">
        <v>181</v>
      </c>
    </row>
    <row r="184" spans="1:65" s="2" customFormat="1" ht="24.15" customHeight="1">
      <c r="A184" s="39"/>
      <c r="B184" s="40"/>
      <c r="C184" s="228" t="s">
        <v>266</v>
      </c>
      <c r="D184" s="228" t="s">
        <v>183</v>
      </c>
      <c r="E184" s="229" t="s">
        <v>258</v>
      </c>
      <c r="F184" s="230" t="s">
        <v>259</v>
      </c>
      <c r="G184" s="231" t="s">
        <v>203</v>
      </c>
      <c r="H184" s="232">
        <v>60</v>
      </c>
      <c r="I184" s="233"/>
      <c r="J184" s="234">
        <f>ROUND(I184*H184,2)</f>
        <v>0</v>
      </c>
      <c r="K184" s="230" t="s">
        <v>187</v>
      </c>
      <c r="L184" s="45"/>
      <c r="M184" s="235" t="s">
        <v>1</v>
      </c>
      <c r="N184" s="236" t="s">
        <v>41</v>
      </c>
      <c r="O184" s="92"/>
      <c r="P184" s="237">
        <f>O184*H184</f>
        <v>0</v>
      </c>
      <c r="Q184" s="237">
        <v>0.00015</v>
      </c>
      <c r="R184" s="237">
        <f>Q184*H184</f>
        <v>0.009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188</v>
      </c>
      <c r="AT184" s="239" t="s">
        <v>183</v>
      </c>
      <c r="AU184" s="239" t="s">
        <v>84</v>
      </c>
      <c r="AY184" s="18" t="s">
        <v>181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80</v>
      </c>
      <c r="BK184" s="240">
        <f>ROUND(I184*H184,2)</f>
        <v>0</v>
      </c>
      <c r="BL184" s="18" t="s">
        <v>188</v>
      </c>
      <c r="BM184" s="239" t="s">
        <v>260</v>
      </c>
    </row>
    <row r="185" spans="1:51" s="13" customFormat="1" ht="12">
      <c r="A185" s="13"/>
      <c r="B185" s="241"/>
      <c r="C185" s="242"/>
      <c r="D185" s="243" t="s">
        <v>190</v>
      </c>
      <c r="E185" s="244" t="s">
        <v>1</v>
      </c>
      <c r="F185" s="245" t="s">
        <v>191</v>
      </c>
      <c r="G185" s="242"/>
      <c r="H185" s="244" t="s">
        <v>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190</v>
      </c>
      <c r="AU185" s="251" t="s">
        <v>84</v>
      </c>
      <c r="AV185" s="13" t="s">
        <v>80</v>
      </c>
      <c r="AW185" s="13" t="s">
        <v>32</v>
      </c>
      <c r="AX185" s="13" t="s">
        <v>76</v>
      </c>
      <c r="AY185" s="251" t="s">
        <v>181</v>
      </c>
    </row>
    <row r="186" spans="1:51" s="14" customFormat="1" ht="12">
      <c r="A186" s="14"/>
      <c r="B186" s="252"/>
      <c r="C186" s="253"/>
      <c r="D186" s="243" t="s">
        <v>190</v>
      </c>
      <c r="E186" s="254" t="s">
        <v>1</v>
      </c>
      <c r="F186" s="255" t="s">
        <v>261</v>
      </c>
      <c r="G186" s="253"/>
      <c r="H186" s="256">
        <v>60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190</v>
      </c>
      <c r="AU186" s="262" t="s">
        <v>84</v>
      </c>
      <c r="AV186" s="14" t="s">
        <v>84</v>
      </c>
      <c r="AW186" s="14" t="s">
        <v>32</v>
      </c>
      <c r="AX186" s="14" t="s">
        <v>80</v>
      </c>
      <c r="AY186" s="262" t="s">
        <v>181</v>
      </c>
    </row>
    <row r="187" spans="1:65" s="2" customFormat="1" ht="24.15" customHeight="1">
      <c r="A187" s="39"/>
      <c r="B187" s="40"/>
      <c r="C187" s="228" t="s">
        <v>271</v>
      </c>
      <c r="D187" s="228" t="s">
        <v>183</v>
      </c>
      <c r="E187" s="229" t="s">
        <v>263</v>
      </c>
      <c r="F187" s="230" t="s">
        <v>264</v>
      </c>
      <c r="G187" s="231" t="s">
        <v>203</v>
      </c>
      <c r="H187" s="232">
        <v>60</v>
      </c>
      <c r="I187" s="233"/>
      <c r="J187" s="234">
        <f>ROUND(I187*H187,2)</f>
        <v>0</v>
      </c>
      <c r="K187" s="230" t="s">
        <v>187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188</v>
      </c>
      <c r="AT187" s="239" t="s">
        <v>183</v>
      </c>
      <c r="AU187" s="239" t="s">
        <v>84</v>
      </c>
      <c r="AY187" s="18" t="s">
        <v>181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80</v>
      </c>
      <c r="BK187" s="240">
        <f>ROUND(I187*H187,2)</f>
        <v>0</v>
      </c>
      <c r="BL187" s="18" t="s">
        <v>188</v>
      </c>
      <c r="BM187" s="239" t="s">
        <v>265</v>
      </c>
    </row>
    <row r="188" spans="1:51" s="13" customFormat="1" ht="12">
      <c r="A188" s="13"/>
      <c r="B188" s="241"/>
      <c r="C188" s="242"/>
      <c r="D188" s="243" t="s">
        <v>190</v>
      </c>
      <c r="E188" s="244" t="s">
        <v>1</v>
      </c>
      <c r="F188" s="245" t="s">
        <v>191</v>
      </c>
      <c r="G188" s="242"/>
      <c r="H188" s="244" t="s">
        <v>1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190</v>
      </c>
      <c r="AU188" s="251" t="s">
        <v>84</v>
      </c>
      <c r="AV188" s="13" t="s">
        <v>80</v>
      </c>
      <c r="AW188" s="13" t="s">
        <v>32</v>
      </c>
      <c r="AX188" s="13" t="s">
        <v>76</v>
      </c>
      <c r="AY188" s="251" t="s">
        <v>181</v>
      </c>
    </row>
    <row r="189" spans="1:51" s="14" customFormat="1" ht="12">
      <c r="A189" s="14"/>
      <c r="B189" s="252"/>
      <c r="C189" s="253"/>
      <c r="D189" s="243" t="s">
        <v>190</v>
      </c>
      <c r="E189" s="254" t="s">
        <v>1</v>
      </c>
      <c r="F189" s="255" t="s">
        <v>261</v>
      </c>
      <c r="G189" s="253"/>
      <c r="H189" s="256">
        <v>60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190</v>
      </c>
      <c r="AU189" s="262" t="s">
        <v>84</v>
      </c>
      <c r="AV189" s="14" t="s">
        <v>84</v>
      </c>
      <c r="AW189" s="14" t="s">
        <v>32</v>
      </c>
      <c r="AX189" s="14" t="s">
        <v>80</v>
      </c>
      <c r="AY189" s="262" t="s">
        <v>181</v>
      </c>
    </row>
    <row r="190" spans="1:65" s="2" customFormat="1" ht="24.15" customHeight="1">
      <c r="A190" s="39"/>
      <c r="B190" s="40"/>
      <c r="C190" s="228" t="s">
        <v>275</v>
      </c>
      <c r="D190" s="228" t="s">
        <v>183</v>
      </c>
      <c r="E190" s="229" t="s">
        <v>267</v>
      </c>
      <c r="F190" s="230" t="s">
        <v>268</v>
      </c>
      <c r="G190" s="231" t="s">
        <v>203</v>
      </c>
      <c r="H190" s="232">
        <v>1.7</v>
      </c>
      <c r="I190" s="233"/>
      <c r="J190" s="234">
        <f>ROUND(I190*H190,2)</f>
        <v>0</v>
      </c>
      <c r="K190" s="230" t="s">
        <v>187</v>
      </c>
      <c r="L190" s="45"/>
      <c r="M190" s="235" t="s">
        <v>1</v>
      </c>
      <c r="N190" s="236" t="s">
        <v>41</v>
      </c>
      <c r="O190" s="92"/>
      <c r="P190" s="237">
        <f>O190*H190</f>
        <v>0</v>
      </c>
      <c r="Q190" s="237">
        <v>0.00047</v>
      </c>
      <c r="R190" s="237">
        <f>Q190*H190</f>
        <v>0.0007989999999999999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188</v>
      </c>
      <c r="AT190" s="239" t="s">
        <v>183</v>
      </c>
      <c r="AU190" s="239" t="s">
        <v>84</v>
      </c>
      <c r="AY190" s="18" t="s">
        <v>181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80</v>
      </c>
      <c r="BK190" s="240">
        <f>ROUND(I190*H190,2)</f>
        <v>0</v>
      </c>
      <c r="BL190" s="18" t="s">
        <v>188</v>
      </c>
      <c r="BM190" s="239" t="s">
        <v>269</v>
      </c>
    </row>
    <row r="191" spans="1:51" s="13" customFormat="1" ht="12">
      <c r="A191" s="13"/>
      <c r="B191" s="241"/>
      <c r="C191" s="242"/>
      <c r="D191" s="243" t="s">
        <v>190</v>
      </c>
      <c r="E191" s="244" t="s">
        <v>1</v>
      </c>
      <c r="F191" s="245" t="s">
        <v>191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190</v>
      </c>
      <c r="AU191" s="251" t="s">
        <v>84</v>
      </c>
      <c r="AV191" s="13" t="s">
        <v>80</v>
      </c>
      <c r="AW191" s="13" t="s">
        <v>32</v>
      </c>
      <c r="AX191" s="13" t="s">
        <v>76</v>
      </c>
      <c r="AY191" s="251" t="s">
        <v>181</v>
      </c>
    </row>
    <row r="192" spans="1:51" s="14" customFormat="1" ht="12">
      <c r="A192" s="14"/>
      <c r="B192" s="252"/>
      <c r="C192" s="253"/>
      <c r="D192" s="243" t="s">
        <v>190</v>
      </c>
      <c r="E192" s="254" t="s">
        <v>1</v>
      </c>
      <c r="F192" s="255" t="s">
        <v>270</v>
      </c>
      <c r="G192" s="253"/>
      <c r="H192" s="256">
        <v>1.7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190</v>
      </c>
      <c r="AU192" s="262" t="s">
        <v>84</v>
      </c>
      <c r="AV192" s="14" t="s">
        <v>84</v>
      </c>
      <c r="AW192" s="14" t="s">
        <v>32</v>
      </c>
      <c r="AX192" s="14" t="s">
        <v>80</v>
      </c>
      <c r="AY192" s="262" t="s">
        <v>181</v>
      </c>
    </row>
    <row r="193" spans="1:65" s="2" customFormat="1" ht="24.15" customHeight="1">
      <c r="A193" s="39"/>
      <c r="B193" s="40"/>
      <c r="C193" s="228" t="s">
        <v>287</v>
      </c>
      <c r="D193" s="228" t="s">
        <v>183</v>
      </c>
      <c r="E193" s="229" t="s">
        <v>272</v>
      </c>
      <c r="F193" s="230" t="s">
        <v>273</v>
      </c>
      <c r="G193" s="231" t="s">
        <v>203</v>
      </c>
      <c r="H193" s="232">
        <v>1.7</v>
      </c>
      <c r="I193" s="233"/>
      <c r="J193" s="234">
        <f>ROUND(I193*H193,2)</f>
        <v>0</v>
      </c>
      <c r="K193" s="230" t="s">
        <v>187</v>
      </c>
      <c r="L193" s="45"/>
      <c r="M193" s="235" t="s">
        <v>1</v>
      </c>
      <c r="N193" s="236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188</v>
      </c>
      <c r="AT193" s="239" t="s">
        <v>183</v>
      </c>
      <c r="AU193" s="239" t="s">
        <v>84</v>
      </c>
      <c r="AY193" s="18" t="s">
        <v>181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80</v>
      </c>
      <c r="BK193" s="240">
        <f>ROUND(I193*H193,2)</f>
        <v>0</v>
      </c>
      <c r="BL193" s="18" t="s">
        <v>188</v>
      </c>
      <c r="BM193" s="239" t="s">
        <v>274</v>
      </c>
    </row>
    <row r="194" spans="1:51" s="13" customFormat="1" ht="12">
      <c r="A194" s="13"/>
      <c r="B194" s="241"/>
      <c r="C194" s="242"/>
      <c r="D194" s="243" t="s">
        <v>190</v>
      </c>
      <c r="E194" s="244" t="s">
        <v>1</v>
      </c>
      <c r="F194" s="245" t="s">
        <v>191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190</v>
      </c>
      <c r="AU194" s="251" t="s">
        <v>84</v>
      </c>
      <c r="AV194" s="13" t="s">
        <v>80</v>
      </c>
      <c r="AW194" s="13" t="s">
        <v>32</v>
      </c>
      <c r="AX194" s="13" t="s">
        <v>76</v>
      </c>
      <c r="AY194" s="251" t="s">
        <v>181</v>
      </c>
    </row>
    <row r="195" spans="1:51" s="14" customFormat="1" ht="12">
      <c r="A195" s="14"/>
      <c r="B195" s="252"/>
      <c r="C195" s="253"/>
      <c r="D195" s="243" t="s">
        <v>190</v>
      </c>
      <c r="E195" s="254" t="s">
        <v>1</v>
      </c>
      <c r="F195" s="255" t="s">
        <v>270</v>
      </c>
      <c r="G195" s="253"/>
      <c r="H195" s="256">
        <v>1.7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190</v>
      </c>
      <c r="AU195" s="262" t="s">
        <v>84</v>
      </c>
      <c r="AV195" s="14" t="s">
        <v>84</v>
      </c>
      <c r="AW195" s="14" t="s">
        <v>32</v>
      </c>
      <c r="AX195" s="14" t="s">
        <v>80</v>
      </c>
      <c r="AY195" s="262" t="s">
        <v>181</v>
      </c>
    </row>
    <row r="196" spans="1:65" s="2" customFormat="1" ht="33" customHeight="1">
      <c r="A196" s="39"/>
      <c r="B196" s="40"/>
      <c r="C196" s="228" t="s">
        <v>7</v>
      </c>
      <c r="D196" s="228" t="s">
        <v>183</v>
      </c>
      <c r="E196" s="229" t="s">
        <v>918</v>
      </c>
      <c r="F196" s="230" t="s">
        <v>919</v>
      </c>
      <c r="G196" s="231" t="s">
        <v>245</v>
      </c>
      <c r="H196" s="232">
        <v>0.218</v>
      </c>
      <c r="I196" s="233"/>
      <c r="J196" s="234">
        <f>ROUND(I196*H196,2)</f>
        <v>0</v>
      </c>
      <c r="K196" s="230" t="s">
        <v>187</v>
      </c>
      <c r="L196" s="45"/>
      <c r="M196" s="235" t="s">
        <v>1</v>
      </c>
      <c r="N196" s="236" t="s">
        <v>41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188</v>
      </c>
      <c r="AT196" s="239" t="s">
        <v>183</v>
      </c>
      <c r="AU196" s="239" t="s">
        <v>84</v>
      </c>
      <c r="AY196" s="18" t="s">
        <v>181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80</v>
      </c>
      <c r="BK196" s="240">
        <f>ROUND(I196*H196,2)</f>
        <v>0</v>
      </c>
      <c r="BL196" s="18" t="s">
        <v>188</v>
      </c>
      <c r="BM196" s="239" t="s">
        <v>920</v>
      </c>
    </row>
    <row r="197" spans="1:51" s="13" customFormat="1" ht="12">
      <c r="A197" s="13"/>
      <c r="B197" s="241"/>
      <c r="C197" s="242"/>
      <c r="D197" s="243" t="s">
        <v>190</v>
      </c>
      <c r="E197" s="244" t="s">
        <v>1</v>
      </c>
      <c r="F197" s="245" t="s">
        <v>199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190</v>
      </c>
      <c r="AU197" s="251" t="s">
        <v>84</v>
      </c>
      <c r="AV197" s="13" t="s">
        <v>80</v>
      </c>
      <c r="AW197" s="13" t="s">
        <v>32</v>
      </c>
      <c r="AX197" s="13" t="s">
        <v>76</v>
      </c>
      <c r="AY197" s="251" t="s">
        <v>181</v>
      </c>
    </row>
    <row r="198" spans="1:51" s="14" customFormat="1" ht="12">
      <c r="A198" s="14"/>
      <c r="B198" s="252"/>
      <c r="C198" s="253"/>
      <c r="D198" s="243" t="s">
        <v>190</v>
      </c>
      <c r="E198" s="254" t="s">
        <v>1</v>
      </c>
      <c r="F198" s="255" t="s">
        <v>921</v>
      </c>
      <c r="G198" s="253"/>
      <c r="H198" s="256">
        <v>0.85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190</v>
      </c>
      <c r="AU198" s="262" t="s">
        <v>84</v>
      </c>
      <c r="AV198" s="14" t="s">
        <v>84</v>
      </c>
      <c r="AW198" s="14" t="s">
        <v>32</v>
      </c>
      <c r="AX198" s="14" t="s">
        <v>76</v>
      </c>
      <c r="AY198" s="262" t="s">
        <v>181</v>
      </c>
    </row>
    <row r="199" spans="1:51" s="14" customFormat="1" ht="12">
      <c r="A199" s="14"/>
      <c r="B199" s="252"/>
      <c r="C199" s="253"/>
      <c r="D199" s="243" t="s">
        <v>190</v>
      </c>
      <c r="E199" s="254" t="s">
        <v>1</v>
      </c>
      <c r="F199" s="255" t="s">
        <v>922</v>
      </c>
      <c r="G199" s="253"/>
      <c r="H199" s="256">
        <v>-0.125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190</v>
      </c>
      <c r="AU199" s="262" t="s">
        <v>84</v>
      </c>
      <c r="AV199" s="14" t="s">
        <v>84</v>
      </c>
      <c r="AW199" s="14" t="s">
        <v>32</v>
      </c>
      <c r="AX199" s="14" t="s">
        <v>76</v>
      </c>
      <c r="AY199" s="262" t="s">
        <v>181</v>
      </c>
    </row>
    <row r="200" spans="1:51" s="15" customFormat="1" ht="12">
      <c r="A200" s="15"/>
      <c r="B200" s="263"/>
      <c r="C200" s="264"/>
      <c r="D200" s="243" t="s">
        <v>190</v>
      </c>
      <c r="E200" s="265" t="s">
        <v>901</v>
      </c>
      <c r="F200" s="266" t="s">
        <v>142</v>
      </c>
      <c r="G200" s="264"/>
      <c r="H200" s="267">
        <v>0.725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3" t="s">
        <v>190</v>
      </c>
      <c r="AU200" s="273" t="s">
        <v>84</v>
      </c>
      <c r="AV200" s="15" t="s">
        <v>188</v>
      </c>
      <c r="AW200" s="15" t="s">
        <v>32</v>
      </c>
      <c r="AX200" s="15" t="s">
        <v>76</v>
      </c>
      <c r="AY200" s="273" t="s">
        <v>181</v>
      </c>
    </row>
    <row r="201" spans="1:51" s="14" customFormat="1" ht="12">
      <c r="A201" s="14"/>
      <c r="B201" s="252"/>
      <c r="C201" s="253"/>
      <c r="D201" s="243" t="s">
        <v>190</v>
      </c>
      <c r="E201" s="254" t="s">
        <v>1</v>
      </c>
      <c r="F201" s="255" t="s">
        <v>923</v>
      </c>
      <c r="G201" s="253"/>
      <c r="H201" s="256">
        <v>0.218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190</v>
      </c>
      <c r="AU201" s="262" t="s">
        <v>84</v>
      </c>
      <c r="AV201" s="14" t="s">
        <v>84</v>
      </c>
      <c r="AW201" s="14" t="s">
        <v>32</v>
      </c>
      <c r="AX201" s="14" t="s">
        <v>80</v>
      </c>
      <c r="AY201" s="262" t="s">
        <v>181</v>
      </c>
    </row>
    <row r="202" spans="1:65" s="2" customFormat="1" ht="33" customHeight="1">
      <c r="A202" s="39"/>
      <c r="B202" s="40"/>
      <c r="C202" s="228" t="s">
        <v>300</v>
      </c>
      <c r="D202" s="228" t="s">
        <v>183</v>
      </c>
      <c r="E202" s="229" t="s">
        <v>924</v>
      </c>
      <c r="F202" s="230" t="s">
        <v>925</v>
      </c>
      <c r="G202" s="231" t="s">
        <v>245</v>
      </c>
      <c r="H202" s="232">
        <v>0.508</v>
      </c>
      <c r="I202" s="233"/>
      <c r="J202" s="234">
        <f>ROUND(I202*H202,2)</f>
        <v>0</v>
      </c>
      <c r="K202" s="230" t="s">
        <v>187</v>
      </c>
      <c r="L202" s="45"/>
      <c r="M202" s="235" t="s">
        <v>1</v>
      </c>
      <c r="N202" s="236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188</v>
      </c>
      <c r="AT202" s="239" t="s">
        <v>183</v>
      </c>
      <c r="AU202" s="239" t="s">
        <v>84</v>
      </c>
      <c r="AY202" s="18" t="s">
        <v>181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80</v>
      </c>
      <c r="BK202" s="240">
        <f>ROUND(I202*H202,2)</f>
        <v>0</v>
      </c>
      <c r="BL202" s="18" t="s">
        <v>188</v>
      </c>
      <c r="BM202" s="239" t="s">
        <v>926</v>
      </c>
    </row>
    <row r="203" spans="1:51" s="14" customFormat="1" ht="12">
      <c r="A203" s="14"/>
      <c r="B203" s="252"/>
      <c r="C203" s="253"/>
      <c r="D203" s="243" t="s">
        <v>190</v>
      </c>
      <c r="E203" s="254" t="s">
        <v>1</v>
      </c>
      <c r="F203" s="255" t="s">
        <v>927</v>
      </c>
      <c r="G203" s="253"/>
      <c r="H203" s="256">
        <v>0.508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190</v>
      </c>
      <c r="AU203" s="262" t="s">
        <v>84</v>
      </c>
      <c r="AV203" s="14" t="s">
        <v>84</v>
      </c>
      <c r="AW203" s="14" t="s">
        <v>32</v>
      </c>
      <c r="AX203" s="14" t="s">
        <v>80</v>
      </c>
      <c r="AY203" s="262" t="s">
        <v>181</v>
      </c>
    </row>
    <row r="204" spans="1:65" s="2" customFormat="1" ht="33" customHeight="1">
      <c r="A204" s="39"/>
      <c r="B204" s="40"/>
      <c r="C204" s="228" t="s">
        <v>304</v>
      </c>
      <c r="D204" s="228" t="s">
        <v>183</v>
      </c>
      <c r="E204" s="229" t="s">
        <v>928</v>
      </c>
      <c r="F204" s="230" t="s">
        <v>929</v>
      </c>
      <c r="G204" s="231" t="s">
        <v>245</v>
      </c>
      <c r="H204" s="232">
        <v>98.353</v>
      </c>
      <c r="I204" s="233"/>
      <c r="J204" s="234">
        <f>ROUND(I204*H204,2)</f>
        <v>0</v>
      </c>
      <c r="K204" s="230" t="s">
        <v>187</v>
      </c>
      <c r="L204" s="45"/>
      <c r="M204" s="235" t="s">
        <v>1</v>
      </c>
      <c r="N204" s="236" t="s">
        <v>41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188</v>
      </c>
      <c r="AT204" s="239" t="s">
        <v>183</v>
      </c>
      <c r="AU204" s="239" t="s">
        <v>84</v>
      </c>
      <c r="AY204" s="18" t="s">
        <v>181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80</v>
      </c>
      <c r="BK204" s="240">
        <f>ROUND(I204*H204,2)</f>
        <v>0</v>
      </c>
      <c r="BL204" s="18" t="s">
        <v>188</v>
      </c>
      <c r="BM204" s="239" t="s">
        <v>278</v>
      </c>
    </row>
    <row r="205" spans="1:51" s="13" customFormat="1" ht="12">
      <c r="A205" s="13"/>
      <c r="B205" s="241"/>
      <c r="C205" s="242"/>
      <c r="D205" s="243" t="s">
        <v>190</v>
      </c>
      <c r="E205" s="244" t="s">
        <v>1</v>
      </c>
      <c r="F205" s="245" t="s">
        <v>191</v>
      </c>
      <c r="G205" s="242"/>
      <c r="H205" s="244" t="s">
        <v>1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190</v>
      </c>
      <c r="AU205" s="251" t="s">
        <v>84</v>
      </c>
      <c r="AV205" s="13" t="s">
        <v>80</v>
      </c>
      <c r="AW205" s="13" t="s">
        <v>32</v>
      </c>
      <c r="AX205" s="13" t="s">
        <v>76</v>
      </c>
      <c r="AY205" s="251" t="s">
        <v>181</v>
      </c>
    </row>
    <row r="206" spans="1:51" s="13" customFormat="1" ht="12">
      <c r="A206" s="13"/>
      <c r="B206" s="241"/>
      <c r="C206" s="242"/>
      <c r="D206" s="243" t="s">
        <v>190</v>
      </c>
      <c r="E206" s="244" t="s">
        <v>1</v>
      </c>
      <c r="F206" s="245" t="s">
        <v>279</v>
      </c>
      <c r="G206" s="242"/>
      <c r="H206" s="244" t="s">
        <v>1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190</v>
      </c>
      <c r="AU206" s="251" t="s">
        <v>84</v>
      </c>
      <c r="AV206" s="13" t="s">
        <v>80</v>
      </c>
      <c r="AW206" s="13" t="s">
        <v>32</v>
      </c>
      <c r="AX206" s="13" t="s">
        <v>76</v>
      </c>
      <c r="AY206" s="251" t="s">
        <v>181</v>
      </c>
    </row>
    <row r="207" spans="1:51" s="14" customFormat="1" ht="12">
      <c r="A207" s="14"/>
      <c r="B207" s="252"/>
      <c r="C207" s="253"/>
      <c r="D207" s="243" t="s">
        <v>190</v>
      </c>
      <c r="E207" s="254" t="s">
        <v>1</v>
      </c>
      <c r="F207" s="255" t="s">
        <v>1218</v>
      </c>
      <c r="G207" s="253"/>
      <c r="H207" s="256">
        <v>322.9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190</v>
      </c>
      <c r="AU207" s="262" t="s">
        <v>84</v>
      </c>
      <c r="AV207" s="14" t="s">
        <v>84</v>
      </c>
      <c r="AW207" s="14" t="s">
        <v>32</v>
      </c>
      <c r="AX207" s="14" t="s">
        <v>76</v>
      </c>
      <c r="AY207" s="262" t="s">
        <v>181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931</v>
      </c>
      <c r="G208" s="253"/>
      <c r="H208" s="256">
        <v>6.885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76</v>
      </c>
      <c r="AY208" s="262" t="s">
        <v>181</v>
      </c>
    </row>
    <row r="209" spans="1:51" s="14" customFormat="1" ht="12">
      <c r="A209" s="14"/>
      <c r="B209" s="252"/>
      <c r="C209" s="253"/>
      <c r="D209" s="243" t="s">
        <v>190</v>
      </c>
      <c r="E209" s="254" t="s">
        <v>1</v>
      </c>
      <c r="F209" s="255" t="s">
        <v>1219</v>
      </c>
      <c r="G209" s="253"/>
      <c r="H209" s="256">
        <v>20.655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190</v>
      </c>
      <c r="AU209" s="262" t="s">
        <v>84</v>
      </c>
      <c r="AV209" s="14" t="s">
        <v>84</v>
      </c>
      <c r="AW209" s="14" t="s">
        <v>32</v>
      </c>
      <c r="AX209" s="14" t="s">
        <v>76</v>
      </c>
      <c r="AY209" s="262" t="s">
        <v>181</v>
      </c>
    </row>
    <row r="210" spans="1:51" s="14" customFormat="1" ht="12">
      <c r="A210" s="14"/>
      <c r="B210" s="252"/>
      <c r="C210" s="253"/>
      <c r="D210" s="243" t="s">
        <v>190</v>
      </c>
      <c r="E210" s="254" t="s">
        <v>1</v>
      </c>
      <c r="F210" s="255" t="s">
        <v>1220</v>
      </c>
      <c r="G210" s="253"/>
      <c r="H210" s="256">
        <v>39.537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190</v>
      </c>
      <c r="AU210" s="262" t="s">
        <v>84</v>
      </c>
      <c r="AV210" s="14" t="s">
        <v>84</v>
      </c>
      <c r="AW210" s="14" t="s">
        <v>32</v>
      </c>
      <c r="AX210" s="14" t="s">
        <v>76</v>
      </c>
      <c r="AY210" s="262" t="s">
        <v>181</v>
      </c>
    </row>
    <row r="211" spans="1:51" s="14" customFormat="1" ht="12">
      <c r="A211" s="14"/>
      <c r="B211" s="252"/>
      <c r="C211" s="253"/>
      <c r="D211" s="243" t="s">
        <v>190</v>
      </c>
      <c r="E211" s="254" t="s">
        <v>1</v>
      </c>
      <c r="F211" s="255" t="s">
        <v>1221</v>
      </c>
      <c r="G211" s="253"/>
      <c r="H211" s="256">
        <v>6.8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190</v>
      </c>
      <c r="AU211" s="262" t="s">
        <v>84</v>
      </c>
      <c r="AV211" s="14" t="s">
        <v>84</v>
      </c>
      <c r="AW211" s="14" t="s">
        <v>32</v>
      </c>
      <c r="AX211" s="14" t="s">
        <v>76</v>
      </c>
      <c r="AY211" s="262" t="s">
        <v>181</v>
      </c>
    </row>
    <row r="212" spans="1:51" s="14" customFormat="1" ht="12">
      <c r="A212" s="14"/>
      <c r="B212" s="252"/>
      <c r="C212" s="253"/>
      <c r="D212" s="243" t="s">
        <v>190</v>
      </c>
      <c r="E212" s="254" t="s">
        <v>1</v>
      </c>
      <c r="F212" s="255" t="s">
        <v>1222</v>
      </c>
      <c r="G212" s="253"/>
      <c r="H212" s="256">
        <v>27.2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190</v>
      </c>
      <c r="AU212" s="262" t="s">
        <v>84</v>
      </c>
      <c r="AV212" s="14" t="s">
        <v>84</v>
      </c>
      <c r="AW212" s="14" t="s">
        <v>32</v>
      </c>
      <c r="AX212" s="14" t="s">
        <v>76</v>
      </c>
      <c r="AY212" s="262" t="s">
        <v>181</v>
      </c>
    </row>
    <row r="213" spans="1:51" s="14" customFormat="1" ht="12">
      <c r="A213" s="14"/>
      <c r="B213" s="252"/>
      <c r="C213" s="253"/>
      <c r="D213" s="243" t="s">
        <v>190</v>
      </c>
      <c r="E213" s="254" t="s">
        <v>1</v>
      </c>
      <c r="F213" s="255" t="s">
        <v>1223</v>
      </c>
      <c r="G213" s="253"/>
      <c r="H213" s="256">
        <v>-88.832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190</v>
      </c>
      <c r="AU213" s="262" t="s">
        <v>84</v>
      </c>
      <c r="AV213" s="14" t="s">
        <v>84</v>
      </c>
      <c r="AW213" s="14" t="s">
        <v>32</v>
      </c>
      <c r="AX213" s="14" t="s">
        <v>76</v>
      </c>
      <c r="AY213" s="262" t="s">
        <v>181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1224</v>
      </c>
      <c r="G214" s="253"/>
      <c r="H214" s="256">
        <v>-3.094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76</v>
      </c>
      <c r="AY214" s="262" t="s">
        <v>181</v>
      </c>
    </row>
    <row r="215" spans="1:51" s="14" customFormat="1" ht="12">
      <c r="A215" s="14"/>
      <c r="B215" s="252"/>
      <c r="C215" s="253"/>
      <c r="D215" s="243" t="s">
        <v>190</v>
      </c>
      <c r="E215" s="254" t="s">
        <v>1</v>
      </c>
      <c r="F215" s="255" t="s">
        <v>1225</v>
      </c>
      <c r="G215" s="253"/>
      <c r="H215" s="256">
        <v>-4.209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190</v>
      </c>
      <c r="AU215" s="262" t="s">
        <v>84</v>
      </c>
      <c r="AV215" s="14" t="s">
        <v>84</v>
      </c>
      <c r="AW215" s="14" t="s">
        <v>32</v>
      </c>
      <c r="AX215" s="14" t="s">
        <v>76</v>
      </c>
      <c r="AY215" s="262" t="s">
        <v>181</v>
      </c>
    </row>
    <row r="216" spans="1:51" s="15" customFormat="1" ht="12">
      <c r="A216" s="15"/>
      <c r="B216" s="263"/>
      <c r="C216" s="264"/>
      <c r="D216" s="243" t="s">
        <v>190</v>
      </c>
      <c r="E216" s="265" t="s">
        <v>123</v>
      </c>
      <c r="F216" s="266" t="s">
        <v>142</v>
      </c>
      <c r="G216" s="264"/>
      <c r="H216" s="267">
        <v>327.842</v>
      </c>
      <c r="I216" s="268"/>
      <c r="J216" s="264"/>
      <c r="K216" s="264"/>
      <c r="L216" s="269"/>
      <c r="M216" s="270"/>
      <c r="N216" s="271"/>
      <c r="O216" s="271"/>
      <c r="P216" s="271"/>
      <c r="Q216" s="271"/>
      <c r="R216" s="271"/>
      <c r="S216" s="271"/>
      <c r="T216" s="27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3" t="s">
        <v>190</v>
      </c>
      <c r="AU216" s="273" t="s">
        <v>84</v>
      </c>
      <c r="AV216" s="15" t="s">
        <v>188</v>
      </c>
      <c r="AW216" s="15" t="s">
        <v>32</v>
      </c>
      <c r="AX216" s="15" t="s">
        <v>76</v>
      </c>
      <c r="AY216" s="273" t="s">
        <v>181</v>
      </c>
    </row>
    <row r="217" spans="1:51" s="14" customFormat="1" ht="12">
      <c r="A217" s="14"/>
      <c r="B217" s="252"/>
      <c r="C217" s="253"/>
      <c r="D217" s="243" t="s">
        <v>190</v>
      </c>
      <c r="E217" s="254" t="s">
        <v>1</v>
      </c>
      <c r="F217" s="255" t="s">
        <v>286</v>
      </c>
      <c r="G217" s="253"/>
      <c r="H217" s="256">
        <v>98.353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190</v>
      </c>
      <c r="AU217" s="262" t="s">
        <v>84</v>
      </c>
      <c r="AV217" s="14" t="s">
        <v>84</v>
      </c>
      <c r="AW217" s="14" t="s">
        <v>32</v>
      </c>
      <c r="AX217" s="14" t="s">
        <v>80</v>
      </c>
      <c r="AY217" s="262" t="s">
        <v>181</v>
      </c>
    </row>
    <row r="218" spans="1:65" s="2" customFormat="1" ht="33" customHeight="1">
      <c r="A218" s="39"/>
      <c r="B218" s="40"/>
      <c r="C218" s="228" t="s">
        <v>321</v>
      </c>
      <c r="D218" s="228" t="s">
        <v>183</v>
      </c>
      <c r="E218" s="229" t="s">
        <v>937</v>
      </c>
      <c r="F218" s="230" t="s">
        <v>938</v>
      </c>
      <c r="G218" s="231" t="s">
        <v>245</v>
      </c>
      <c r="H218" s="232">
        <v>229.489</v>
      </c>
      <c r="I218" s="233"/>
      <c r="J218" s="234">
        <f>ROUND(I218*H218,2)</f>
        <v>0</v>
      </c>
      <c r="K218" s="230" t="s">
        <v>187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188</v>
      </c>
      <c r="AT218" s="239" t="s">
        <v>183</v>
      </c>
      <c r="AU218" s="239" t="s">
        <v>84</v>
      </c>
      <c r="AY218" s="18" t="s">
        <v>181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80</v>
      </c>
      <c r="BK218" s="240">
        <f>ROUND(I218*H218,2)</f>
        <v>0</v>
      </c>
      <c r="BL218" s="18" t="s">
        <v>188</v>
      </c>
      <c r="BM218" s="239" t="s">
        <v>290</v>
      </c>
    </row>
    <row r="219" spans="1:51" s="14" customFormat="1" ht="12">
      <c r="A219" s="14"/>
      <c r="B219" s="252"/>
      <c r="C219" s="253"/>
      <c r="D219" s="243" t="s">
        <v>190</v>
      </c>
      <c r="E219" s="254" t="s">
        <v>1</v>
      </c>
      <c r="F219" s="255" t="s">
        <v>291</v>
      </c>
      <c r="G219" s="253"/>
      <c r="H219" s="256">
        <v>229.489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190</v>
      </c>
      <c r="AU219" s="262" t="s">
        <v>84</v>
      </c>
      <c r="AV219" s="14" t="s">
        <v>84</v>
      </c>
      <c r="AW219" s="14" t="s">
        <v>32</v>
      </c>
      <c r="AX219" s="14" t="s">
        <v>80</v>
      </c>
      <c r="AY219" s="262" t="s">
        <v>181</v>
      </c>
    </row>
    <row r="220" spans="1:65" s="2" customFormat="1" ht="21.75" customHeight="1">
      <c r="A220" s="39"/>
      <c r="B220" s="40"/>
      <c r="C220" s="228" t="s">
        <v>326</v>
      </c>
      <c r="D220" s="228" t="s">
        <v>183</v>
      </c>
      <c r="E220" s="229" t="s">
        <v>292</v>
      </c>
      <c r="F220" s="230" t="s">
        <v>293</v>
      </c>
      <c r="G220" s="231" t="s">
        <v>186</v>
      </c>
      <c r="H220" s="232">
        <v>294.977</v>
      </c>
      <c r="I220" s="233"/>
      <c r="J220" s="234">
        <f>ROUND(I220*H220,2)</f>
        <v>0</v>
      </c>
      <c r="K220" s="230" t="s">
        <v>187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0.00084</v>
      </c>
      <c r="R220" s="237">
        <f>Q220*H220</f>
        <v>0.24778068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188</v>
      </c>
      <c r="AT220" s="239" t="s">
        <v>183</v>
      </c>
      <c r="AU220" s="239" t="s">
        <v>84</v>
      </c>
      <c r="AY220" s="18" t="s">
        <v>181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80</v>
      </c>
      <c r="BK220" s="240">
        <f>ROUND(I220*H220,2)</f>
        <v>0</v>
      </c>
      <c r="BL220" s="18" t="s">
        <v>188</v>
      </c>
      <c r="BM220" s="239" t="s">
        <v>294</v>
      </c>
    </row>
    <row r="221" spans="1:51" s="13" customFormat="1" ht="12">
      <c r="A221" s="13"/>
      <c r="B221" s="241"/>
      <c r="C221" s="242"/>
      <c r="D221" s="243" t="s">
        <v>190</v>
      </c>
      <c r="E221" s="244" t="s">
        <v>1</v>
      </c>
      <c r="F221" s="245" t="s">
        <v>191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190</v>
      </c>
      <c r="AU221" s="251" t="s">
        <v>84</v>
      </c>
      <c r="AV221" s="13" t="s">
        <v>80</v>
      </c>
      <c r="AW221" s="13" t="s">
        <v>32</v>
      </c>
      <c r="AX221" s="13" t="s">
        <v>76</v>
      </c>
      <c r="AY221" s="251" t="s">
        <v>181</v>
      </c>
    </row>
    <row r="222" spans="1:51" s="14" customFormat="1" ht="12">
      <c r="A222" s="14"/>
      <c r="B222" s="252"/>
      <c r="C222" s="253"/>
      <c r="D222" s="243" t="s">
        <v>190</v>
      </c>
      <c r="E222" s="254" t="s">
        <v>1</v>
      </c>
      <c r="F222" s="255" t="s">
        <v>1226</v>
      </c>
      <c r="G222" s="253"/>
      <c r="H222" s="256">
        <v>797.3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190</v>
      </c>
      <c r="AU222" s="262" t="s">
        <v>84</v>
      </c>
      <c r="AV222" s="14" t="s">
        <v>84</v>
      </c>
      <c r="AW222" s="14" t="s">
        <v>32</v>
      </c>
      <c r="AX222" s="14" t="s">
        <v>76</v>
      </c>
      <c r="AY222" s="262" t="s">
        <v>181</v>
      </c>
    </row>
    <row r="223" spans="1:51" s="14" customFormat="1" ht="12">
      <c r="A223" s="14"/>
      <c r="B223" s="252"/>
      <c r="C223" s="253"/>
      <c r="D223" s="243" t="s">
        <v>190</v>
      </c>
      <c r="E223" s="254" t="s">
        <v>1</v>
      </c>
      <c r="F223" s="255" t="s">
        <v>940</v>
      </c>
      <c r="G223" s="253"/>
      <c r="H223" s="256">
        <v>17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2" t="s">
        <v>190</v>
      </c>
      <c r="AU223" s="262" t="s">
        <v>84</v>
      </c>
      <c r="AV223" s="14" t="s">
        <v>84</v>
      </c>
      <c r="AW223" s="14" t="s">
        <v>32</v>
      </c>
      <c r="AX223" s="14" t="s">
        <v>76</v>
      </c>
      <c r="AY223" s="262" t="s">
        <v>181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</v>
      </c>
      <c r="F224" s="255" t="s">
        <v>1227</v>
      </c>
      <c r="G224" s="253"/>
      <c r="H224" s="256">
        <v>51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76</v>
      </c>
      <c r="AY224" s="262" t="s">
        <v>181</v>
      </c>
    </row>
    <row r="225" spans="1:51" s="14" customFormat="1" ht="12">
      <c r="A225" s="14"/>
      <c r="B225" s="252"/>
      <c r="C225" s="253"/>
      <c r="D225" s="243" t="s">
        <v>190</v>
      </c>
      <c r="E225" s="254" t="s">
        <v>1</v>
      </c>
      <c r="F225" s="255" t="s">
        <v>1228</v>
      </c>
      <c r="G225" s="253"/>
      <c r="H225" s="256">
        <v>49.956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190</v>
      </c>
      <c r="AU225" s="262" t="s">
        <v>84</v>
      </c>
      <c r="AV225" s="14" t="s">
        <v>84</v>
      </c>
      <c r="AW225" s="14" t="s">
        <v>32</v>
      </c>
      <c r="AX225" s="14" t="s">
        <v>76</v>
      </c>
      <c r="AY225" s="262" t="s">
        <v>181</v>
      </c>
    </row>
    <row r="226" spans="1:51" s="14" customFormat="1" ht="12">
      <c r="A226" s="14"/>
      <c r="B226" s="252"/>
      <c r="C226" s="253"/>
      <c r="D226" s="243" t="s">
        <v>190</v>
      </c>
      <c r="E226" s="254" t="s">
        <v>1</v>
      </c>
      <c r="F226" s="255" t="s">
        <v>1229</v>
      </c>
      <c r="G226" s="253"/>
      <c r="H226" s="256">
        <v>13.6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190</v>
      </c>
      <c r="AU226" s="262" t="s">
        <v>84</v>
      </c>
      <c r="AV226" s="14" t="s">
        <v>84</v>
      </c>
      <c r="AW226" s="14" t="s">
        <v>32</v>
      </c>
      <c r="AX226" s="14" t="s">
        <v>76</v>
      </c>
      <c r="AY226" s="262" t="s">
        <v>181</v>
      </c>
    </row>
    <row r="227" spans="1:51" s="14" customFormat="1" ht="12">
      <c r="A227" s="14"/>
      <c r="B227" s="252"/>
      <c r="C227" s="253"/>
      <c r="D227" s="243" t="s">
        <v>190</v>
      </c>
      <c r="E227" s="254" t="s">
        <v>1</v>
      </c>
      <c r="F227" s="255" t="s">
        <v>1230</v>
      </c>
      <c r="G227" s="253"/>
      <c r="H227" s="256">
        <v>54.4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190</v>
      </c>
      <c r="AU227" s="262" t="s">
        <v>84</v>
      </c>
      <c r="AV227" s="14" t="s">
        <v>84</v>
      </c>
      <c r="AW227" s="14" t="s">
        <v>32</v>
      </c>
      <c r="AX227" s="14" t="s">
        <v>76</v>
      </c>
      <c r="AY227" s="262" t="s">
        <v>181</v>
      </c>
    </row>
    <row r="228" spans="1:51" s="15" customFormat="1" ht="12">
      <c r="A228" s="15"/>
      <c r="B228" s="263"/>
      <c r="C228" s="264"/>
      <c r="D228" s="243" t="s">
        <v>190</v>
      </c>
      <c r="E228" s="265" t="s">
        <v>114</v>
      </c>
      <c r="F228" s="266" t="s">
        <v>142</v>
      </c>
      <c r="G228" s="264"/>
      <c r="H228" s="267">
        <v>983.256</v>
      </c>
      <c r="I228" s="268"/>
      <c r="J228" s="264"/>
      <c r="K228" s="264"/>
      <c r="L228" s="269"/>
      <c r="M228" s="270"/>
      <c r="N228" s="271"/>
      <c r="O228" s="271"/>
      <c r="P228" s="271"/>
      <c r="Q228" s="271"/>
      <c r="R228" s="271"/>
      <c r="S228" s="271"/>
      <c r="T228" s="27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3" t="s">
        <v>190</v>
      </c>
      <c r="AU228" s="273" t="s">
        <v>84</v>
      </c>
      <c r="AV228" s="15" t="s">
        <v>188</v>
      </c>
      <c r="AW228" s="15" t="s">
        <v>32</v>
      </c>
      <c r="AX228" s="15" t="s">
        <v>76</v>
      </c>
      <c r="AY228" s="273" t="s">
        <v>181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</v>
      </c>
      <c r="F229" s="255" t="s">
        <v>299</v>
      </c>
      <c r="G229" s="253"/>
      <c r="H229" s="256">
        <v>294.977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80</v>
      </c>
      <c r="AY229" s="262" t="s">
        <v>181</v>
      </c>
    </row>
    <row r="230" spans="1:65" s="2" customFormat="1" ht="24.15" customHeight="1">
      <c r="A230" s="39"/>
      <c r="B230" s="40"/>
      <c r="C230" s="228" t="s">
        <v>331</v>
      </c>
      <c r="D230" s="228" t="s">
        <v>183</v>
      </c>
      <c r="E230" s="229" t="s">
        <v>301</v>
      </c>
      <c r="F230" s="230" t="s">
        <v>302</v>
      </c>
      <c r="G230" s="231" t="s">
        <v>186</v>
      </c>
      <c r="H230" s="232">
        <v>294.977</v>
      </c>
      <c r="I230" s="233"/>
      <c r="J230" s="234">
        <f>ROUND(I230*H230,2)</f>
        <v>0</v>
      </c>
      <c r="K230" s="230" t="s">
        <v>187</v>
      </c>
      <c r="L230" s="45"/>
      <c r="M230" s="235" t="s">
        <v>1</v>
      </c>
      <c r="N230" s="236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188</v>
      </c>
      <c r="AT230" s="239" t="s">
        <v>183</v>
      </c>
      <c r="AU230" s="239" t="s">
        <v>84</v>
      </c>
      <c r="AY230" s="18" t="s">
        <v>181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80</v>
      </c>
      <c r="BK230" s="240">
        <f>ROUND(I230*H230,2)</f>
        <v>0</v>
      </c>
      <c r="BL230" s="18" t="s">
        <v>188</v>
      </c>
      <c r="BM230" s="239" t="s">
        <v>303</v>
      </c>
    </row>
    <row r="231" spans="1:51" s="14" customFormat="1" ht="12">
      <c r="A231" s="14"/>
      <c r="B231" s="252"/>
      <c r="C231" s="253"/>
      <c r="D231" s="243" t="s">
        <v>190</v>
      </c>
      <c r="E231" s="254" t="s">
        <v>1</v>
      </c>
      <c r="F231" s="255" t="s">
        <v>299</v>
      </c>
      <c r="G231" s="253"/>
      <c r="H231" s="256">
        <v>294.977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190</v>
      </c>
      <c r="AU231" s="262" t="s">
        <v>84</v>
      </c>
      <c r="AV231" s="14" t="s">
        <v>84</v>
      </c>
      <c r="AW231" s="14" t="s">
        <v>32</v>
      </c>
      <c r="AX231" s="14" t="s">
        <v>80</v>
      </c>
      <c r="AY231" s="262" t="s">
        <v>181</v>
      </c>
    </row>
    <row r="232" spans="1:65" s="2" customFormat="1" ht="37.8" customHeight="1">
      <c r="A232" s="39"/>
      <c r="B232" s="40"/>
      <c r="C232" s="228" t="s">
        <v>336</v>
      </c>
      <c r="D232" s="228" t="s">
        <v>183</v>
      </c>
      <c r="E232" s="229" t="s">
        <v>305</v>
      </c>
      <c r="F232" s="230" t="s">
        <v>306</v>
      </c>
      <c r="G232" s="231" t="s">
        <v>245</v>
      </c>
      <c r="H232" s="232">
        <v>94.185</v>
      </c>
      <c r="I232" s="233"/>
      <c r="J232" s="234">
        <f>ROUND(I232*H232,2)</f>
        <v>0</v>
      </c>
      <c r="K232" s="230" t="s">
        <v>187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188</v>
      </c>
      <c r="AT232" s="239" t="s">
        <v>183</v>
      </c>
      <c r="AU232" s="239" t="s">
        <v>84</v>
      </c>
      <c r="AY232" s="18" t="s">
        <v>181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80</v>
      </c>
      <c r="BK232" s="240">
        <f>ROUND(I232*H232,2)</f>
        <v>0</v>
      </c>
      <c r="BL232" s="18" t="s">
        <v>188</v>
      </c>
      <c r="BM232" s="239" t="s">
        <v>307</v>
      </c>
    </row>
    <row r="233" spans="1:51" s="13" customFormat="1" ht="12">
      <c r="A233" s="13"/>
      <c r="B233" s="241"/>
      <c r="C233" s="242"/>
      <c r="D233" s="243" t="s">
        <v>190</v>
      </c>
      <c r="E233" s="244" t="s">
        <v>1</v>
      </c>
      <c r="F233" s="245" t="s">
        <v>199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190</v>
      </c>
      <c r="AU233" s="251" t="s">
        <v>84</v>
      </c>
      <c r="AV233" s="13" t="s">
        <v>80</v>
      </c>
      <c r="AW233" s="13" t="s">
        <v>32</v>
      </c>
      <c r="AX233" s="13" t="s">
        <v>76</v>
      </c>
      <c r="AY233" s="251" t="s">
        <v>181</v>
      </c>
    </row>
    <row r="234" spans="1:51" s="13" customFormat="1" ht="12">
      <c r="A234" s="13"/>
      <c r="B234" s="241"/>
      <c r="C234" s="242"/>
      <c r="D234" s="243" t="s">
        <v>190</v>
      </c>
      <c r="E234" s="244" t="s">
        <v>1</v>
      </c>
      <c r="F234" s="245" t="s">
        <v>308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190</v>
      </c>
      <c r="AU234" s="251" t="s">
        <v>84</v>
      </c>
      <c r="AV234" s="13" t="s">
        <v>80</v>
      </c>
      <c r="AW234" s="13" t="s">
        <v>32</v>
      </c>
      <c r="AX234" s="13" t="s">
        <v>76</v>
      </c>
      <c r="AY234" s="251" t="s">
        <v>181</v>
      </c>
    </row>
    <row r="235" spans="1:51" s="13" customFormat="1" ht="12">
      <c r="A235" s="13"/>
      <c r="B235" s="241"/>
      <c r="C235" s="242"/>
      <c r="D235" s="243" t="s">
        <v>190</v>
      </c>
      <c r="E235" s="244" t="s">
        <v>1</v>
      </c>
      <c r="F235" s="245" t="s">
        <v>309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190</v>
      </c>
      <c r="AU235" s="251" t="s">
        <v>84</v>
      </c>
      <c r="AV235" s="13" t="s">
        <v>80</v>
      </c>
      <c r="AW235" s="13" t="s">
        <v>32</v>
      </c>
      <c r="AX235" s="13" t="s">
        <v>76</v>
      </c>
      <c r="AY235" s="251" t="s">
        <v>181</v>
      </c>
    </row>
    <row r="236" spans="1:51" s="14" customFormat="1" ht="12">
      <c r="A236" s="14"/>
      <c r="B236" s="252"/>
      <c r="C236" s="253"/>
      <c r="D236" s="243" t="s">
        <v>190</v>
      </c>
      <c r="E236" s="254" t="s">
        <v>1</v>
      </c>
      <c r="F236" s="255" t="s">
        <v>1231</v>
      </c>
      <c r="G236" s="253"/>
      <c r="H236" s="256">
        <v>18.144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190</v>
      </c>
      <c r="AU236" s="262" t="s">
        <v>84</v>
      </c>
      <c r="AV236" s="14" t="s">
        <v>84</v>
      </c>
      <c r="AW236" s="14" t="s">
        <v>32</v>
      </c>
      <c r="AX236" s="14" t="s">
        <v>76</v>
      </c>
      <c r="AY236" s="262" t="s">
        <v>181</v>
      </c>
    </row>
    <row r="237" spans="1:51" s="14" customFormat="1" ht="12">
      <c r="A237" s="14"/>
      <c r="B237" s="252"/>
      <c r="C237" s="253"/>
      <c r="D237" s="243" t="s">
        <v>190</v>
      </c>
      <c r="E237" s="254" t="s">
        <v>1</v>
      </c>
      <c r="F237" s="255" t="s">
        <v>1232</v>
      </c>
      <c r="G237" s="253"/>
      <c r="H237" s="256">
        <v>1.215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190</v>
      </c>
      <c r="AU237" s="262" t="s">
        <v>84</v>
      </c>
      <c r="AV237" s="14" t="s">
        <v>84</v>
      </c>
      <c r="AW237" s="14" t="s">
        <v>32</v>
      </c>
      <c r="AX237" s="14" t="s">
        <v>76</v>
      </c>
      <c r="AY237" s="262" t="s">
        <v>181</v>
      </c>
    </row>
    <row r="238" spans="1:51" s="14" customFormat="1" ht="12">
      <c r="A238" s="14"/>
      <c r="B238" s="252"/>
      <c r="C238" s="253"/>
      <c r="D238" s="243" t="s">
        <v>190</v>
      </c>
      <c r="E238" s="254" t="s">
        <v>1</v>
      </c>
      <c r="F238" s="255" t="s">
        <v>945</v>
      </c>
      <c r="G238" s="253"/>
      <c r="H238" s="256">
        <v>0.405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190</v>
      </c>
      <c r="AU238" s="262" t="s">
        <v>84</v>
      </c>
      <c r="AV238" s="14" t="s">
        <v>84</v>
      </c>
      <c r="AW238" s="14" t="s">
        <v>32</v>
      </c>
      <c r="AX238" s="14" t="s">
        <v>76</v>
      </c>
      <c r="AY238" s="262" t="s">
        <v>181</v>
      </c>
    </row>
    <row r="239" spans="1:51" s="16" customFormat="1" ht="12">
      <c r="A239" s="16"/>
      <c r="B239" s="274"/>
      <c r="C239" s="275"/>
      <c r="D239" s="243" t="s">
        <v>190</v>
      </c>
      <c r="E239" s="276" t="s">
        <v>136</v>
      </c>
      <c r="F239" s="277" t="s">
        <v>133</v>
      </c>
      <c r="G239" s="275"/>
      <c r="H239" s="278">
        <v>19.764</v>
      </c>
      <c r="I239" s="279"/>
      <c r="J239" s="275"/>
      <c r="K239" s="275"/>
      <c r="L239" s="280"/>
      <c r="M239" s="281"/>
      <c r="N239" s="282"/>
      <c r="O239" s="282"/>
      <c r="P239" s="282"/>
      <c r="Q239" s="282"/>
      <c r="R239" s="282"/>
      <c r="S239" s="282"/>
      <c r="T239" s="283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84" t="s">
        <v>190</v>
      </c>
      <c r="AU239" s="284" t="s">
        <v>84</v>
      </c>
      <c r="AV239" s="16" t="s">
        <v>100</v>
      </c>
      <c r="AW239" s="16" t="s">
        <v>32</v>
      </c>
      <c r="AX239" s="16" t="s">
        <v>76</v>
      </c>
      <c r="AY239" s="284" t="s">
        <v>181</v>
      </c>
    </row>
    <row r="240" spans="1:51" s="13" customFormat="1" ht="12">
      <c r="A240" s="13"/>
      <c r="B240" s="241"/>
      <c r="C240" s="242"/>
      <c r="D240" s="243" t="s">
        <v>190</v>
      </c>
      <c r="E240" s="244" t="s">
        <v>1</v>
      </c>
      <c r="F240" s="245" t="s">
        <v>312</v>
      </c>
      <c r="G240" s="242"/>
      <c r="H240" s="244" t="s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190</v>
      </c>
      <c r="AU240" s="251" t="s">
        <v>84</v>
      </c>
      <c r="AV240" s="13" t="s">
        <v>80</v>
      </c>
      <c r="AW240" s="13" t="s">
        <v>32</v>
      </c>
      <c r="AX240" s="13" t="s">
        <v>76</v>
      </c>
      <c r="AY240" s="251" t="s">
        <v>181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1233</v>
      </c>
      <c r="G241" s="253"/>
      <c r="H241" s="256">
        <v>72.576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76</v>
      </c>
      <c r="AY241" s="262" t="s">
        <v>181</v>
      </c>
    </row>
    <row r="242" spans="1:51" s="14" customFormat="1" ht="12">
      <c r="A242" s="14"/>
      <c r="B242" s="252"/>
      <c r="C242" s="253"/>
      <c r="D242" s="243" t="s">
        <v>190</v>
      </c>
      <c r="E242" s="254" t="s">
        <v>1</v>
      </c>
      <c r="F242" s="255" t="s">
        <v>1234</v>
      </c>
      <c r="G242" s="253"/>
      <c r="H242" s="256">
        <v>4.86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190</v>
      </c>
      <c r="AU242" s="262" t="s">
        <v>84</v>
      </c>
      <c r="AV242" s="14" t="s">
        <v>84</v>
      </c>
      <c r="AW242" s="14" t="s">
        <v>32</v>
      </c>
      <c r="AX242" s="14" t="s">
        <v>76</v>
      </c>
      <c r="AY242" s="262" t="s">
        <v>181</v>
      </c>
    </row>
    <row r="243" spans="1:51" s="14" customFormat="1" ht="12">
      <c r="A243" s="14"/>
      <c r="B243" s="252"/>
      <c r="C243" s="253"/>
      <c r="D243" s="243" t="s">
        <v>190</v>
      </c>
      <c r="E243" s="254" t="s">
        <v>1</v>
      </c>
      <c r="F243" s="255" t="s">
        <v>948</v>
      </c>
      <c r="G243" s="253"/>
      <c r="H243" s="256">
        <v>1.62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190</v>
      </c>
      <c r="AU243" s="262" t="s">
        <v>84</v>
      </c>
      <c r="AV243" s="14" t="s">
        <v>84</v>
      </c>
      <c r="AW243" s="14" t="s">
        <v>32</v>
      </c>
      <c r="AX243" s="14" t="s">
        <v>76</v>
      </c>
      <c r="AY243" s="262" t="s">
        <v>181</v>
      </c>
    </row>
    <row r="244" spans="1:51" s="16" customFormat="1" ht="12">
      <c r="A244" s="16"/>
      <c r="B244" s="274"/>
      <c r="C244" s="275"/>
      <c r="D244" s="243" t="s">
        <v>190</v>
      </c>
      <c r="E244" s="276" t="s">
        <v>138</v>
      </c>
      <c r="F244" s="277" t="s">
        <v>133</v>
      </c>
      <c r="G244" s="275"/>
      <c r="H244" s="278">
        <v>79.056</v>
      </c>
      <c r="I244" s="279"/>
      <c r="J244" s="275"/>
      <c r="K244" s="275"/>
      <c r="L244" s="280"/>
      <c r="M244" s="281"/>
      <c r="N244" s="282"/>
      <c r="O244" s="282"/>
      <c r="P244" s="282"/>
      <c r="Q244" s="282"/>
      <c r="R244" s="282"/>
      <c r="S244" s="282"/>
      <c r="T244" s="283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4" t="s">
        <v>190</v>
      </c>
      <c r="AU244" s="284" t="s">
        <v>84</v>
      </c>
      <c r="AV244" s="16" t="s">
        <v>100</v>
      </c>
      <c r="AW244" s="16" t="s">
        <v>32</v>
      </c>
      <c r="AX244" s="16" t="s">
        <v>76</v>
      </c>
      <c r="AY244" s="284" t="s">
        <v>181</v>
      </c>
    </row>
    <row r="245" spans="1:51" s="13" customFormat="1" ht="12">
      <c r="A245" s="13"/>
      <c r="B245" s="241"/>
      <c r="C245" s="242"/>
      <c r="D245" s="243" t="s">
        <v>190</v>
      </c>
      <c r="E245" s="244" t="s">
        <v>1</v>
      </c>
      <c r="F245" s="245" t="s">
        <v>315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190</v>
      </c>
      <c r="AU245" s="251" t="s">
        <v>84</v>
      </c>
      <c r="AV245" s="13" t="s">
        <v>80</v>
      </c>
      <c r="AW245" s="13" t="s">
        <v>32</v>
      </c>
      <c r="AX245" s="13" t="s">
        <v>76</v>
      </c>
      <c r="AY245" s="251" t="s">
        <v>181</v>
      </c>
    </row>
    <row r="246" spans="1:51" s="14" customFormat="1" ht="12">
      <c r="A246" s="14"/>
      <c r="B246" s="252"/>
      <c r="C246" s="253"/>
      <c r="D246" s="243" t="s">
        <v>190</v>
      </c>
      <c r="E246" s="254" t="s">
        <v>1</v>
      </c>
      <c r="F246" s="255" t="s">
        <v>1235</v>
      </c>
      <c r="G246" s="253"/>
      <c r="H246" s="256">
        <v>0.486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190</v>
      </c>
      <c r="AU246" s="262" t="s">
        <v>84</v>
      </c>
      <c r="AV246" s="14" t="s">
        <v>84</v>
      </c>
      <c r="AW246" s="14" t="s">
        <v>32</v>
      </c>
      <c r="AX246" s="14" t="s">
        <v>76</v>
      </c>
      <c r="AY246" s="262" t="s">
        <v>181</v>
      </c>
    </row>
    <row r="247" spans="1:51" s="16" customFormat="1" ht="12">
      <c r="A247" s="16"/>
      <c r="B247" s="274"/>
      <c r="C247" s="275"/>
      <c r="D247" s="243" t="s">
        <v>190</v>
      </c>
      <c r="E247" s="276" t="s">
        <v>132</v>
      </c>
      <c r="F247" s="277" t="s">
        <v>133</v>
      </c>
      <c r="G247" s="275"/>
      <c r="H247" s="278">
        <v>0.486</v>
      </c>
      <c r="I247" s="279"/>
      <c r="J247" s="275"/>
      <c r="K247" s="275"/>
      <c r="L247" s="280"/>
      <c r="M247" s="281"/>
      <c r="N247" s="282"/>
      <c r="O247" s="282"/>
      <c r="P247" s="282"/>
      <c r="Q247" s="282"/>
      <c r="R247" s="282"/>
      <c r="S247" s="282"/>
      <c r="T247" s="283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84" t="s">
        <v>190</v>
      </c>
      <c r="AU247" s="284" t="s">
        <v>84</v>
      </c>
      <c r="AV247" s="16" t="s">
        <v>100</v>
      </c>
      <c r="AW247" s="16" t="s">
        <v>32</v>
      </c>
      <c r="AX247" s="16" t="s">
        <v>76</v>
      </c>
      <c r="AY247" s="284" t="s">
        <v>181</v>
      </c>
    </row>
    <row r="248" spans="1:51" s="14" customFormat="1" ht="12">
      <c r="A248" s="14"/>
      <c r="B248" s="252"/>
      <c r="C248" s="253"/>
      <c r="D248" s="243" t="s">
        <v>190</v>
      </c>
      <c r="E248" s="254" t="s">
        <v>1</v>
      </c>
      <c r="F248" s="255" t="s">
        <v>950</v>
      </c>
      <c r="G248" s="253"/>
      <c r="H248" s="256">
        <v>0.25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190</v>
      </c>
      <c r="AU248" s="262" t="s">
        <v>84</v>
      </c>
      <c r="AV248" s="14" t="s">
        <v>84</v>
      </c>
      <c r="AW248" s="14" t="s">
        <v>32</v>
      </c>
      <c r="AX248" s="14" t="s">
        <v>76</v>
      </c>
      <c r="AY248" s="262" t="s">
        <v>181</v>
      </c>
    </row>
    <row r="249" spans="1:51" s="15" customFormat="1" ht="12">
      <c r="A249" s="15"/>
      <c r="B249" s="263"/>
      <c r="C249" s="264"/>
      <c r="D249" s="243" t="s">
        <v>190</v>
      </c>
      <c r="E249" s="265" t="s">
        <v>141</v>
      </c>
      <c r="F249" s="266" t="s">
        <v>142</v>
      </c>
      <c r="G249" s="264"/>
      <c r="H249" s="267">
        <v>99.556</v>
      </c>
      <c r="I249" s="268"/>
      <c r="J249" s="264"/>
      <c r="K249" s="264"/>
      <c r="L249" s="269"/>
      <c r="M249" s="270"/>
      <c r="N249" s="271"/>
      <c r="O249" s="271"/>
      <c r="P249" s="271"/>
      <c r="Q249" s="271"/>
      <c r="R249" s="271"/>
      <c r="S249" s="271"/>
      <c r="T249" s="27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3" t="s">
        <v>190</v>
      </c>
      <c r="AU249" s="273" t="s">
        <v>84</v>
      </c>
      <c r="AV249" s="15" t="s">
        <v>188</v>
      </c>
      <c r="AW249" s="15" t="s">
        <v>32</v>
      </c>
      <c r="AX249" s="15" t="s">
        <v>76</v>
      </c>
      <c r="AY249" s="273" t="s">
        <v>181</v>
      </c>
    </row>
    <row r="250" spans="1:51" s="14" customFormat="1" ht="12">
      <c r="A250" s="14"/>
      <c r="B250" s="252"/>
      <c r="C250" s="253"/>
      <c r="D250" s="243" t="s">
        <v>190</v>
      </c>
      <c r="E250" s="254" t="s">
        <v>146</v>
      </c>
      <c r="F250" s="255" t="s">
        <v>1236</v>
      </c>
      <c r="G250" s="253"/>
      <c r="H250" s="256">
        <v>14.616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2" t="s">
        <v>190</v>
      </c>
      <c r="AU250" s="262" t="s">
        <v>84</v>
      </c>
      <c r="AV250" s="14" t="s">
        <v>84</v>
      </c>
      <c r="AW250" s="14" t="s">
        <v>32</v>
      </c>
      <c r="AX250" s="14" t="s">
        <v>76</v>
      </c>
      <c r="AY250" s="262" t="s">
        <v>181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126</v>
      </c>
      <c r="F251" s="255" t="s">
        <v>952</v>
      </c>
      <c r="G251" s="253"/>
      <c r="H251" s="256">
        <v>214.395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76</v>
      </c>
      <c r="AY251" s="262" t="s">
        <v>181</v>
      </c>
    </row>
    <row r="252" spans="1:51" s="14" customFormat="1" ht="12">
      <c r="A252" s="14"/>
      <c r="B252" s="252"/>
      <c r="C252" s="253"/>
      <c r="D252" s="243" t="s">
        <v>190</v>
      </c>
      <c r="E252" s="254" t="s">
        <v>144</v>
      </c>
      <c r="F252" s="255" t="s">
        <v>953</v>
      </c>
      <c r="G252" s="253"/>
      <c r="H252" s="256">
        <v>313.951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190</v>
      </c>
      <c r="AU252" s="262" t="s">
        <v>84</v>
      </c>
      <c r="AV252" s="14" t="s">
        <v>84</v>
      </c>
      <c r="AW252" s="14" t="s">
        <v>32</v>
      </c>
      <c r="AX252" s="14" t="s">
        <v>76</v>
      </c>
      <c r="AY252" s="262" t="s">
        <v>181</v>
      </c>
    </row>
    <row r="253" spans="1:51" s="14" customFormat="1" ht="12">
      <c r="A253" s="14"/>
      <c r="B253" s="252"/>
      <c r="C253" s="253"/>
      <c r="D253" s="243" t="s">
        <v>190</v>
      </c>
      <c r="E253" s="254" t="s">
        <v>1</v>
      </c>
      <c r="F253" s="255" t="s">
        <v>320</v>
      </c>
      <c r="G253" s="253"/>
      <c r="H253" s="256">
        <v>94.185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190</v>
      </c>
      <c r="AU253" s="262" t="s">
        <v>84</v>
      </c>
      <c r="AV253" s="14" t="s">
        <v>84</v>
      </c>
      <c r="AW253" s="14" t="s">
        <v>32</v>
      </c>
      <c r="AX253" s="14" t="s">
        <v>80</v>
      </c>
      <c r="AY253" s="262" t="s">
        <v>181</v>
      </c>
    </row>
    <row r="254" spans="1:65" s="2" customFormat="1" ht="37.8" customHeight="1">
      <c r="A254" s="39"/>
      <c r="B254" s="40"/>
      <c r="C254" s="228" t="s">
        <v>341</v>
      </c>
      <c r="D254" s="228" t="s">
        <v>183</v>
      </c>
      <c r="E254" s="229" t="s">
        <v>322</v>
      </c>
      <c r="F254" s="230" t="s">
        <v>323</v>
      </c>
      <c r="G254" s="231" t="s">
        <v>245</v>
      </c>
      <c r="H254" s="232">
        <v>376.741</v>
      </c>
      <c r="I254" s="233"/>
      <c r="J254" s="234">
        <f>ROUND(I254*H254,2)</f>
        <v>0</v>
      </c>
      <c r="K254" s="230" t="s">
        <v>187</v>
      </c>
      <c r="L254" s="45"/>
      <c r="M254" s="235" t="s">
        <v>1</v>
      </c>
      <c r="N254" s="236" t="s">
        <v>41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188</v>
      </c>
      <c r="AT254" s="239" t="s">
        <v>183</v>
      </c>
      <c r="AU254" s="239" t="s">
        <v>84</v>
      </c>
      <c r="AY254" s="18" t="s">
        <v>181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80</v>
      </c>
      <c r="BK254" s="240">
        <f>ROUND(I254*H254,2)</f>
        <v>0</v>
      </c>
      <c r="BL254" s="18" t="s">
        <v>188</v>
      </c>
      <c r="BM254" s="239" t="s">
        <v>1237</v>
      </c>
    </row>
    <row r="255" spans="1:51" s="14" customFormat="1" ht="12">
      <c r="A255" s="14"/>
      <c r="B255" s="252"/>
      <c r="C255" s="253"/>
      <c r="D255" s="243" t="s">
        <v>190</v>
      </c>
      <c r="E255" s="254" t="s">
        <v>1</v>
      </c>
      <c r="F255" s="255" t="s">
        <v>325</v>
      </c>
      <c r="G255" s="253"/>
      <c r="H255" s="256">
        <v>376.741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190</v>
      </c>
      <c r="AU255" s="262" t="s">
        <v>84</v>
      </c>
      <c r="AV255" s="14" t="s">
        <v>84</v>
      </c>
      <c r="AW255" s="14" t="s">
        <v>32</v>
      </c>
      <c r="AX255" s="14" t="s">
        <v>80</v>
      </c>
      <c r="AY255" s="262" t="s">
        <v>181</v>
      </c>
    </row>
    <row r="256" spans="1:65" s="2" customFormat="1" ht="37.8" customHeight="1">
      <c r="A256" s="39"/>
      <c r="B256" s="40"/>
      <c r="C256" s="228" t="s">
        <v>344</v>
      </c>
      <c r="D256" s="228" t="s">
        <v>183</v>
      </c>
      <c r="E256" s="229" t="s">
        <v>327</v>
      </c>
      <c r="F256" s="230" t="s">
        <v>328</v>
      </c>
      <c r="G256" s="231" t="s">
        <v>245</v>
      </c>
      <c r="H256" s="232">
        <v>219.766</v>
      </c>
      <c r="I256" s="233"/>
      <c r="J256" s="234">
        <f>ROUND(I256*H256,2)</f>
        <v>0</v>
      </c>
      <c r="K256" s="230" t="s">
        <v>187</v>
      </c>
      <c r="L256" s="45"/>
      <c r="M256" s="235" t="s">
        <v>1</v>
      </c>
      <c r="N256" s="236" t="s">
        <v>41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188</v>
      </c>
      <c r="AT256" s="239" t="s">
        <v>183</v>
      </c>
      <c r="AU256" s="239" t="s">
        <v>84</v>
      </c>
      <c r="AY256" s="18" t="s">
        <v>181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80</v>
      </c>
      <c r="BK256" s="240">
        <f>ROUND(I256*H256,2)</f>
        <v>0</v>
      </c>
      <c r="BL256" s="18" t="s">
        <v>188</v>
      </c>
      <c r="BM256" s="239" t="s">
        <v>329</v>
      </c>
    </row>
    <row r="257" spans="1:51" s="14" customFormat="1" ht="12">
      <c r="A257" s="14"/>
      <c r="B257" s="252"/>
      <c r="C257" s="253"/>
      <c r="D257" s="243" t="s">
        <v>190</v>
      </c>
      <c r="E257" s="254" t="s">
        <v>1</v>
      </c>
      <c r="F257" s="255" t="s">
        <v>330</v>
      </c>
      <c r="G257" s="253"/>
      <c r="H257" s="256">
        <v>219.766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190</v>
      </c>
      <c r="AU257" s="262" t="s">
        <v>84</v>
      </c>
      <c r="AV257" s="14" t="s">
        <v>84</v>
      </c>
      <c r="AW257" s="14" t="s">
        <v>32</v>
      </c>
      <c r="AX257" s="14" t="s">
        <v>80</v>
      </c>
      <c r="AY257" s="262" t="s">
        <v>181</v>
      </c>
    </row>
    <row r="258" spans="1:65" s="2" customFormat="1" ht="37.8" customHeight="1">
      <c r="A258" s="39"/>
      <c r="B258" s="40"/>
      <c r="C258" s="228" t="s">
        <v>349</v>
      </c>
      <c r="D258" s="228" t="s">
        <v>183</v>
      </c>
      <c r="E258" s="229" t="s">
        <v>332</v>
      </c>
      <c r="F258" s="230" t="s">
        <v>333</v>
      </c>
      <c r="G258" s="231" t="s">
        <v>245</v>
      </c>
      <c r="H258" s="232">
        <v>879.063</v>
      </c>
      <c r="I258" s="233"/>
      <c r="J258" s="234">
        <f>ROUND(I258*H258,2)</f>
        <v>0</v>
      </c>
      <c r="K258" s="230" t="s">
        <v>187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188</v>
      </c>
      <c r="AT258" s="239" t="s">
        <v>183</v>
      </c>
      <c r="AU258" s="239" t="s">
        <v>84</v>
      </c>
      <c r="AY258" s="18" t="s">
        <v>181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80</v>
      </c>
      <c r="BK258" s="240">
        <f>ROUND(I258*H258,2)</f>
        <v>0</v>
      </c>
      <c r="BL258" s="18" t="s">
        <v>188</v>
      </c>
      <c r="BM258" s="239" t="s">
        <v>1238</v>
      </c>
    </row>
    <row r="259" spans="1:51" s="14" customFormat="1" ht="12">
      <c r="A259" s="14"/>
      <c r="B259" s="252"/>
      <c r="C259" s="253"/>
      <c r="D259" s="243" t="s">
        <v>190</v>
      </c>
      <c r="E259" s="254" t="s">
        <v>1</v>
      </c>
      <c r="F259" s="255" t="s">
        <v>335</v>
      </c>
      <c r="G259" s="253"/>
      <c r="H259" s="256">
        <v>879.063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190</v>
      </c>
      <c r="AU259" s="262" t="s">
        <v>84</v>
      </c>
      <c r="AV259" s="14" t="s">
        <v>84</v>
      </c>
      <c r="AW259" s="14" t="s">
        <v>32</v>
      </c>
      <c r="AX259" s="14" t="s">
        <v>80</v>
      </c>
      <c r="AY259" s="262" t="s">
        <v>181</v>
      </c>
    </row>
    <row r="260" spans="1:65" s="2" customFormat="1" ht="24.15" customHeight="1">
      <c r="A260" s="39"/>
      <c r="B260" s="40"/>
      <c r="C260" s="228" t="s">
        <v>355</v>
      </c>
      <c r="D260" s="228" t="s">
        <v>183</v>
      </c>
      <c r="E260" s="229" t="s">
        <v>337</v>
      </c>
      <c r="F260" s="230" t="s">
        <v>338</v>
      </c>
      <c r="G260" s="231" t="s">
        <v>245</v>
      </c>
      <c r="H260" s="232">
        <v>94.185</v>
      </c>
      <c r="I260" s="233"/>
      <c r="J260" s="234">
        <f>ROUND(I260*H260,2)</f>
        <v>0</v>
      </c>
      <c r="K260" s="230" t="s">
        <v>187</v>
      </c>
      <c r="L260" s="45"/>
      <c r="M260" s="235" t="s">
        <v>1</v>
      </c>
      <c r="N260" s="236" t="s">
        <v>41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188</v>
      </c>
      <c r="AT260" s="239" t="s">
        <v>183</v>
      </c>
      <c r="AU260" s="239" t="s">
        <v>84</v>
      </c>
      <c r="AY260" s="18" t="s">
        <v>181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80</v>
      </c>
      <c r="BK260" s="240">
        <f>ROUND(I260*H260,2)</f>
        <v>0</v>
      </c>
      <c r="BL260" s="18" t="s">
        <v>188</v>
      </c>
      <c r="BM260" s="239" t="s">
        <v>339</v>
      </c>
    </row>
    <row r="261" spans="1:51" s="14" customFormat="1" ht="12">
      <c r="A261" s="14"/>
      <c r="B261" s="252"/>
      <c r="C261" s="253"/>
      <c r="D261" s="243" t="s">
        <v>190</v>
      </c>
      <c r="E261" s="254" t="s">
        <v>1</v>
      </c>
      <c r="F261" s="255" t="s">
        <v>340</v>
      </c>
      <c r="G261" s="253"/>
      <c r="H261" s="256">
        <v>94.185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190</v>
      </c>
      <c r="AU261" s="262" t="s">
        <v>84</v>
      </c>
      <c r="AV261" s="14" t="s">
        <v>84</v>
      </c>
      <c r="AW261" s="14" t="s">
        <v>32</v>
      </c>
      <c r="AX261" s="14" t="s">
        <v>80</v>
      </c>
      <c r="AY261" s="262" t="s">
        <v>181</v>
      </c>
    </row>
    <row r="262" spans="1:65" s="2" customFormat="1" ht="24.15" customHeight="1">
      <c r="A262" s="39"/>
      <c r="B262" s="40"/>
      <c r="C262" s="228" t="s">
        <v>360</v>
      </c>
      <c r="D262" s="228" t="s">
        <v>183</v>
      </c>
      <c r="E262" s="229" t="s">
        <v>337</v>
      </c>
      <c r="F262" s="230" t="s">
        <v>338</v>
      </c>
      <c r="G262" s="231" t="s">
        <v>245</v>
      </c>
      <c r="H262" s="232">
        <v>219.766</v>
      </c>
      <c r="I262" s="233"/>
      <c r="J262" s="234">
        <f>ROUND(I262*H262,2)</f>
        <v>0</v>
      </c>
      <c r="K262" s="230" t="s">
        <v>187</v>
      </c>
      <c r="L262" s="45"/>
      <c r="M262" s="235" t="s">
        <v>1</v>
      </c>
      <c r="N262" s="236" t="s">
        <v>41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188</v>
      </c>
      <c r="AT262" s="239" t="s">
        <v>183</v>
      </c>
      <c r="AU262" s="239" t="s">
        <v>84</v>
      </c>
      <c r="AY262" s="18" t="s">
        <v>181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80</v>
      </c>
      <c r="BK262" s="240">
        <f>ROUND(I262*H262,2)</f>
        <v>0</v>
      </c>
      <c r="BL262" s="18" t="s">
        <v>188</v>
      </c>
      <c r="BM262" s="239" t="s">
        <v>342</v>
      </c>
    </row>
    <row r="263" spans="1:51" s="14" customFormat="1" ht="12">
      <c r="A263" s="14"/>
      <c r="B263" s="252"/>
      <c r="C263" s="253"/>
      <c r="D263" s="243" t="s">
        <v>190</v>
      </c>
      <c r="E263" s="254" t="s">
        <v>1</v>
      </c>
      <c r="F263" s="255" t="s">
        <v>343</v>
      </c>
      <c r="G263" s="253"/>
      <c r="H263" s="256">
        <v>219.766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190</v>
      </c>
      <c r="AU263" s="262" t="s">
        <v>84</v>
      </c>
      <c r="AV263" s="14" t="s">
        <v>84</v>
      </c>
      <c r="AW263" s="14" t="s">
        <v>32</v>
      </c>
      <c r="AX263" s="14" t="s">
        <v>80</v>
      </c>
      <c r="AY263" s="262" t="s">
        <v>181</v>
      </c>
    </row>
    <row r="264" spans="1:65" s="2" customFormat="1" ht="16.5" customHeight="1">
      <c r="A264" s="39"/>
      <c r="B264" s="40"/>
      <c r="C264" s="228" t="s">
        <v>368</v>
      </c>
      <c r="D264" s="228" t="s">
        <v>183</v>
      </c>
      <c r="E264" s="229" t="s">
        <v>345</v>
      </c>
      <c r="F264" s="230" t="s">
        <v>346</v>
      </c>
      <c r="G264" s="231" t="s">
        <v>245</v>
      </c>
      <c r="H264" s="232">
        <v>313.951</v>
      </c>
      <c r="I264" s="233"/>
      <c r="J264" s="234">
        <f>ROUND(I264*H264,2)</f>
        <v>0</v>
      </c>
      <c r="K264" s="230" t="s">
        <v>187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188</v>
      </c>
      <c r="AT264" s="239" t="s">
        <v>183</v>
      </c>
      <c r="AU264" s="239" t="s">
        <v>84</v>
      </c>
      <c r="AY264" s="18" t="s">
        <v>181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80</v>
      </c>
      <c r="BK264" s="240">
        <f>ROUND(I264*H264,2)</f>
        <v>0</v>
      </c>
      <c r="BL264" s="18" t="s">
        <v>188</v>
      </c>
      <c r="BM264" s="239" t="s">
        <v>347</v>
      </c>
    </row>
    <row r="265" spans="1:51" s="14" customFormat="1" ht="12">
      <c r="A265" s="14"/>
      <c r="B265" s="252"/>
      <c r="C265" s="253"/>
      <c r="D265" s="243" t="s">
        <v>190</v>
      </c>
      <c r="E265" s="254" t="s">
        <v>1</v>
      </c>
      <c r="F265" s="255" t="s">
        <v>348</v>
      </c>
      <c r="G265" s="253"/>
      <c r="H265" s="256">
        <v>313.951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190</v>
      </c>
      <c r="AU265" s="262" t="s">
        <v>84</v>
      </c>
      <c r="AV265" s="14" t="s">
        <v>84</v>
      </c>
      <c r="AW265" s="14" t="s">
        <v>32</v>
      </c>
      <c r="AX265" s="14" t="s">
        <v>80</v>
      </c>
      <c r="AY265" s="262" t="s">
        <v>181</v>
      </c>
    </row>
    <row r="266" spans="1:65" s="2" customFormat="1" ht="33" customHeight="1">
      <c r="A266" s="39"/>
      <c r="B266" s="40"/>
      <c r="C266" s="228" t="s">
        <v>374</v>
      </c>
      <c r="D266" s="228" t="s">
        <v>183</v>
      </c>
      <c r="E266" s="229" t="s">
        <v>350</v>
      </c>
      <c r="F266" s="230" t="s">
        <v>351</v>
      </c>
      <c r="G266" s="231" t="s">
        <v>352</v>
      </c>
      <c r="H266" s="232">
        <v>565.112</v>
      </c>
      <c r="I266" s="233"/>
      <c r="J266" s="234">
        <f>ROUND(I266*H266,2)</f>
        <v>0</v>
      </c>
      <c r="K266" s="230" t="s">
        <v>187</v>
      </c>
      <c r="L266" s="45"/>
      <c r="M266" s="235" t="s">
        <v>1</v>
      </c>
      <c r="N266" s="236" t="s">
        <v>41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188</v>
      </c>
      <c r="AT266" s="239" t="s">
        <v>183</v>
      </c>
      <c r="AU266" s="239" t="s">
        <v>84</v>
      </c>
      <c r="AY266" s="18" t="s">
        <v>181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80</v>
      </c>
      <c r="BK266" s="240">
        <f>ROUND(I266*H266,2)</f>
        <v>0</v>
      </c>
      <c r="BL266" s="18" t="s">
        <v>188</v>
      </c>
      <c r="BM266" s="239" t="s">
        <v>353</v>
      </c>
    </row>
    <row r="267" spans="1:51" s="14" customFormat="1" ht="12">
      <c r="A267" s="14"/>
      <c r="B267" s="252"/>
      <c r="C267" s="253"/>
      <c r="D267" s="243" t="s">
        <v>190</v>
      </c>
      <c r="E267" s="254" t="s">
        <v>1</v>
      </c>
      <c r="F267" s="255" t="s">
        <v>354</v>
      </c>
      <c r="G267" s="253"/>
      <c r="H267" s="256">
        <v>565.112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190</v>
      </c>
      <c r="AU267" s="262" t="s">
        <v>84</v>
      </c>
      <c r="AV267" s="14" t="s">
        <v>84</v>
      </c>
      <c r="AW267" s="14" t="s">
        <v>32</v>
      </c>
      <c r="AX267" s="14" t="s">
        <v>80</v>
      </c>
      <c r="AY267" s="262" t="s">
        <v>181</v>
      </c>
    </row>
    <row r="268" spans="1:65" s="2" customFormat="1" ht="24.15" customHeight="1">
      <c r="A268" s="39"/>
      <c r="B268" s="40"/>
      <c r="C268" s="228" t="s">
        <v>379</v>
      </c>
      <c r="D268" s="228" t="s">
        <v>183</v>
      </c>
      <c r="E268" s="229" t="s">
        <v>356</v>
      </c>
      <c r="F268" s="230" t="s">
        <v>357</v>
      </c>
      <c r="G268" s="231" t="s">
        <v>245</v>
      </c>
      <c r="H268" s="232">
        <v>229.011</v>
      </c>
      <c r="I268" s="233"/>
      <c r="J268" s="234">
        <f>ROUND(I268*H268,2)</f>
        <v>0</v>
      </c>
      <c r="K268" s="230" t="s">
        <v>187</v>
      </c>
      <c r="L268" s="45"/>
      <c r="M268" s="235" t="s">
        <v>1</v>
      </c>
      <c r="N268" s="236" t="s">
        <v>41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188</v>
      </c>
      <c r="AT268" s="239" t="s">
        <v>183</v>
      </c>
      <c r="AU268" s="239" t="s">
        <v>84</v>
      </c>
      <c r="AY268" s="18" t="s">
        <v>181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80</v>
      </c>
      <c r="BK268" s="240">
        <f>ROUND(I268*H268,2)</f>
        <v>0</v>
      </c>
      <c r="BL268" s="18" t="s">
        <v>188</v>
      </c>
      <c r="BM268" s="239" t="s">
        <v>358</v>
      </c>
    </row>
    <row r="269" spans="1:51" s="14" customFormat="1" ht="12">
      <c r="A269" s="14"/>
      <c r="B269" s="252"/>
      <c r="C269" s="253"/>
      <c r="D269" s="243" t="s">
        <v>190</v>
      </c>
      <c r="E269" s="254" t="s">
        <v>1</v>
      </c>
      <c r="F269" s="255" t="s">
        <v>956</v>
      </c>
      <c r="G269" s="253"/>
      <c r="H269" s="256">
        <v>229.011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190</v>
      </c>
      <c r="AU269" s="262" t="s">
        <v>84</v>
      </c>
      <c r="AV269" s="14" t="s">
        <v>84</v>
      </c>
      <c r="AW269" s="14" t="s">
        <v>32</v>
      </c>
      <c r="AX269" s="14" t="s">
        <v>80</v>
      </c>
      <c r="AY269" s="262" t="s">
        <v>181</v>
      </c>
    </row>
    <row r="270" spans="1:65" s="2" customFormat="1" ht="24.15" customHeight="1">
      <c r="A270" s="39"/>
      <c r="B270" s="40"/>
      <c r="C270" s="228" t="s">
        <v>383</v>
      </c>
      <c r="D270" s="228" t="s">
        <v>183</v>
      </c>
      <c r="E270" s="229" t="s">
        <v>957</v>
      </c>
      <c r="F270" s="230" t="s">
        <v>958</v>
      </c>
      <c r="G270" s="231" t="s">
        <v>245</v>
      </c>
      <c r="H270" s="232">
        <v>0.25</v>
      </c>
      <c r="I270" s="233"/>
      <c r="J270" s="234">
        <f>ROUND(I270*H270,2)</f>
        <v>0</v>
      </c>
      <c r="K270" s="230" t="s">
        <v>187</v>
      </c>
      <c r="L270" s="45"/>
      <c r="M270" s="235" t="s">
        <v>1</v>
      </c>
      <c r="N270" s="236" t="s">
        <v>41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188</v>
      </c>
      <c r="AT270" s="239" t="s">
        <v>183</v>
      </c>
      <c r="AU270" s="239" t="s">
        <v>84</v>
      </c>
      <c r="AY270" s="18" t="s">
        <v>181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80</v>
      </c>
      <c r="BK270" s="240">
        <f>ROUND(I270*H270,2)</f>
        <v>0</v>
      </c>
      <c r="BL270" s="18" t="s">
        <v>188</v>
      </c>
      <c r="BM270" s="239" t="s">
        <v>959</v>
      </c>
    </row>
    <row r="271" spans="1:51" s="13" customFormat="1" ht="12">
      <c r="A271" s="13"/>
      <c r="B271" s="241"/>
      <c r="C271" s="242"/>
      <c r="D271" s="243" t="s">
        <v>190</v>
      </c>
      <c r="E271" s="244" t="s">
        <v>1</v>
      </c>
      <c r="F271" s="245" t="s">
        <v>199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190</v>
      </c>
      <c r="AU271" s="251" t="s">
        <v>84</v>
      </c>
      <c r="AV271" s="13" t="s">
        <v>80</v>
      </c>
      <c r="AW271" s="13" t="s">
        <v>32</v>
      </c>
      <c r="AX271" s="13" t="s">
        <v>76</v>
      </c>
      <c r="AY271" s="251" t="s">
        <v>181</v>
      </c>
    </row>
    <row r="272" spans="1:51" s="13" customFormat="1" ht="12">
      <c r="A272" s="13"/>
      <c r="B272" s="241"/>
      <c r="C272" s="242"/>
      <c r="D272" s="243" t="s">
        <v>190</v>
      </c>
      <c r="E272" s="244" t="s">
        <v>1</v>
      </c>
      <c r="F272" s="245" t="s">
        <v>960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190</v>
      </c>
      <c r="AU272" s="251" t="s">
        <v>84</v>
      </c>
      <c r="AV272" s="13" t="s">
        <v>80</v>
      </c>
      <c r="AW272" s="13" t="s">
        <v>32</v>
      </c>
      <c r="AX272" s="13" t="s">
        <v>76</v>
      </c>
      <c r="AY272" s="251" t="s">
        <v>181</v>
      </c>
    </row>
    <row r="273" spans="1:51" s="14" customFormat="1" ht="12">
      <c r="A273" s="14"/>
      <c r="B273" s="252"/>
      <c r="C273" s="253"/>
      <c r="D273" s="243" t="s">
        <v>190</v>
      </c>
      <c r="E273" s="254" t="s">
        <v>1</v>
      </c>
      <c r="F273" s="255" t="s">
        <v>961</v>
      </c>
      <c r="G273" s="253"/>
      <c r="H273" s="256">
        <v>0.25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190</v>
      </c>
      <c r="AU273" s="262" t="s">
        <v>84</v>
      </c>
      <c r="AV273" s="14" t="s">
        <v>84</v>
      </c>
      <c r="AW273" s="14" t="s">
        <v>32</v>
      </c>
      <c r="AX273" s="14" t="s">
        <v>76</v>
      </c>
      <c r="AY273" s="262" t="s">
        <v>181</v>
      </c>
    </row>
    <row r="274" spans="1:51" s="15" customFormat="1" ht="12">
      <c r="A274" s="15"/>
      <c r="B274" s="263"/>
      <c r="C274" s="264"/>
      <c r="D274" s="243" t="s">
        <v>190</v>
      </c>
      <c r="E274" s="265" t="s">
        <v>887</v>
      </c>
      <c r="F274" s="266" t="s">
        <v>142</v>
      </c>
      <c r="G274" s="264"/>
      <c r="H274" s="267">
        <v>0.25</v>
      </c>
      <c r="I274" s="268"/>
      <c r="J274" s="264"/>
      <c r="K274" s="264"/>
      <c r="L274" s="269"/>
      <c r="M274" s="270"/>
      <c r="N274" s="271"/>
      <c r="O274" s="271"/>
      <c r="P274" s="271"/>
      <c r="Q274" s="271"/>
      <c r="R274" s="271"/>
      <c r="S274" s="271"/>
      <c r="T274" s="27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3" t="s">
        <v>190</v>
      </c>
      <c r="AU274" s="273" t="s">
        <v>84</v>
      </c>
      <c r="AV274" s="15" t="s">
        <v>188</v>
      </c>
      <c r="AW274" s="15" t="s">
        <v>32</v>
      </c>
      <c r="AX274" s="15" t="s">
        <v>80</v>
      </c>
      <c r="AY274" s="273" t="s">
        <v>181</v>
      </c>
    </row>
    <row r="275" spans="1:65" s="2" customFormat="1" ht="24.15" customHeight="1">
      <c r="A275" s="39"/>
      <c r="B275" s="40"/>
      <c r="C275" s="228" t="s">
        <v>387</v>
      </c>
      <c r="D275" s="228" t="s">
        <v>183</v>
      </c>
      <c r="E275" s="229" t="s">
        <v>361</v>
      </c>
      <c r="F275" s="230" t="s">
        <v>362</v>
      </c>
      <c r="G275" s="231" t="s">
        <v>245</v>
      </c>
      <c r="H275" s="232">
        <v>76.849</v>
      </c>
      <c r="I275" s="233"/>
      <c r="J275" s="234">
        <f>ROUND(I275*H275,2)</f>
        <v>0</v>
      </c>
      <c r="K275" s="230" t="s">
        <v>187</v>
      </c>
      <c r="L275" s="45"/>
      <c r="M275" s="235" t="s">
        <v>1</v>
      </c>
      <c r="N275" s="236" t="s">
        <v>41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188</v>
      </c>
      <c r="AT275" s="239" t="s">
        <v>183</v>
      </c>
      <c r="AU275" s="239" t="s">
        <v>84</v>
      </c>
      <c r="AY275" s="18" t="s">
        <v>181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80</v>
      </c>
      <c r="BK275" s="240">
        <f>ROUND(I275*H275,2)</f>
        <v>0</v>
      </c>
      <c r="BL275" s="18" t="s">
        <v>188</v>
      </c>
      <c r="BM275" s="239" t="s">
        <v>363</v>
      </c>
    </row>
    <row r="276" spans="1:51" s="13" customFormat="1" ht="12">
      <c r="A276" s="13"/>
      <c r="B276" s="241"/>
      <c r="C276" s="242"/>
      <c r="D276" s="243" t="s">
        <v>190</v>
      </c>
      <c r="E276" s="244" t="s">
        <v>1</v>
      </c>
      <c r="F276" s="245" t="s">
        <v>191</v>
      </c>
      <c r="G276" s="242"/>
      <c r="H276" s="244" t="s">
        <v>1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1" t="s">
        <v>190</v>
      </c>
      <c r="AU276" s="251" t="s">
        <v>84</v>
      </c>
      <c r="AV276" s="13" t="s">
        <v>80</v>
      </c>
      <c r="AW276" s="13" t="s">
        <v>32</v>
      </c>
      <c r="AX276" s="13" t="s">
        <v>76</v>
      </c>
      <c r="AY276" s="251" t="s">
        <v>181</v>
      </c>
    </row>
    <row r="277" spans="1:51" s="14" customFormat="1" ht="12">
      <c r="A277" s="14"/>
      <c r="B277" s="252"/>
      <c r="C277" s="253"/>
      <c r="D277" s="243" t="s">
        <v>190</v>
      </c>
      <c r="E277" s="254" t="s">
        <v>1</v>
      </c>
      <c r="F277" s="255" t="s">
        <v>1239</v>
      </c>
      <c r="G277" s="253"/>
      <c r="H277" s="256">
        <v>2.128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2" t="s">
        <v>190</v>
      </c>
      <c r="AU277" s="262" t="s">
        <v>84</v>
      </c>
      <c r="AV277" s="14" t="s">
        <v>84</v>
      </c>
      <c r="AW277" s="14" t="s">
        <v>32</v>
      </c>
      <c r="AX277" s="14" t="s">
        <v>76</v>
      </c>
      <c r="AY277" s="262" t="s">
        <v>181</v>
      </c>
    </row>
    <row r="278" spans="1:51" s="14" customFormat="1" ht="12">
      <c r="A278" s="14"/>
      <c r="B278" s="252"/>
      <c r="C278" s="253"/>
      <c r="D278" s="243" t="s">
        <v>190</v>
      </c>
      <c r="E278" s="254" t="s">
        <v>1</v>
      </c>
      <c r="F278" s="255" t="s">
        <v>1240</v>
      </c>
      <c r="G278" s="253"/>
      <c r="H278" s="256">
        <v>0.047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190</v>
      </c>
      <c r="AU278" s="262" t="s">
        <v>84</v>
      </c>
      <c r="AV278" s="14" t="s">
        <v>84</v>
      </c>
      <c r="AW278" s="14" t="s">
        <v>32</v>
      </c>
      <c r="AX278" s="14" t="s">
        <v>76</v>
      </c>
      <c r="AY278" s="262" t="s">
        <v>181</v>
      </c>
    </row>
    <row r="279" spans="1:51" s="14" customFormat="1" ht="12">
      <c r="A279" s="14"/>
      <c r="B279" s="252"/>
      <c r="C279" s="253"/>
      <c r="D279" s="243" t="s">
        <v>190</v>
      </c>
      <c r="E279" s="254" t="s">
        <v>1</v>
      </c>
      <c r="F279" s="255" t="s">
        <v>964</v>
      </c>
      <c r="G279" s="253"/>
      <c r="H279" s="256">
        <v>0.032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190</v>
      </c>
      <c r="AU279" s="262" t="s">
        <v>84</v>
      </c>
      <c r="AV279" s="14" t="s">
        <v>84</v>
      </c>
      <c r="AW279" s="14" t="s">
        <v>32</v>
      </c>
      <c r="AX279" s="14" t="s">
        <v>76</v>
      </c>
      <c r="AY279" s="262" t="s">
        <v>181</v>
      </c>
    </row>
    <row r="280" spans="1:51" s="16" customFormat="1" ht="12">
      <c r="A280" s="16"/>
      <c r="B280" s="274"/>
      <c r="C280" s="275"/>
      <c r="D280" s="243" t="s">
        <v>190</v>
      </c>
      <c r="E280" s="276" t="s">
        <v>1</v>
      </c>
      <c r="F280" s="277" t="s">
        <v>133</v>
      </c>
      <c r="G280" s="275"/>
      <c r="H280" s="278">
        <v>2.207</v>
      </c>
      <c r="I280" s="279"/>
      <c r="J280" s="275"/>
      <c r="K280" s="275"/>
      <c r="L280" s="280"/>
      <c r="M280" s="281"/>
      <c r="N280" s="282"/>
      <c r="O280" s="282"/>
      <c r="P280" s="282"/>
      <c r="Q280" s="282"/>
      <c r="R280" s="282"/>
      <c r="S280" s="282"/>
      <c r="T280" s="283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84" t="s">
        <v>190</v>
      </c>
      <c r="AU280" s="284" t="s">
        <v>84</v>
      </c>
      <c r="AV280" s="16" t="s">
        <v>100</v>
      </c>
      <c r="AW280" s="16" t="s">
        <v>32</v>
      </c>
      <c r="AX280" s="16" t="s">
        <v>76</v>
      </c>
      <c r="AY280" s="284" t="s">
        <v>181</v>
      </c>
    </row>
    <row r="281" spans="1:51" s="14" customFormat="1" ht="12">
      <c r="A281" s="14"/>
      <c r="B281" s="252"/>
      <c r="C281" s="253"/>
      <c r="D281" s="243" t="s">
        <v>190</v>
      </c>
      <c r="E281" s="254" t="s">
        <v>120</v>
      </c>
      <c r="F281" s="255" t="s">
        <v>1241</v>
      </c>
      <c r="G281" s="253"/>
      <c r="H281" s="256">
        <v>76.849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190</v>
      </c>
      <c r="AU281" s="262" t="s">
        <v>84</v>
      </c>
      <c r="AV281" s="14" t="s">
        <v>84</v>
      </c>
      <c r="AW281" s="14" t="s">
        <v>32</v>
      </c>
      <c r="AX281" s="14" t="s">
        <v>76</v>
      </c>
      <c r="AY281" s="262" t="s">
        <v>181</v>
      </c>
    </row>
    <row r="282" spans="1:51" s="14" customFormat="1" ht="12">
      <c r="A282" s="14"/>
      <c r="B282" s="252"/>
      <c r="C282" s="253"/>
      <c r="D282" s="243" t="s">
        <v>190</v>
      </c>
      <c r="E282" s="254" t="s">
        <v>1</v>
      </c>
      <c r="F282" s="255" t="s">
        <v>120</v>
      </c>
      <c r="G282" s="253"/>
      <c r="H282" s="256">
        <v>76.849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2" t="s">
        <v>190</v>
      </c>
      <c r="AU282" s="262" t="s">
        <v>84</v>
      </c>
      <c r="AV282" s="14" t="s">
        <v>84</v>
      </c>
      <c r="AW282" s="14" t="s">
        <v>32</v>
      </c>
      <c r="AX282" s="14" t="s">
        <v>80</v>
      </c>
      <c r="AY282" s="262" t="s">
        <v>181</v>
      </c>
    </row>
    <row r="283" spans="1:65" s="2" customFormat="1" ht="16.5" customHeight="1">
      <c r="A283" s="39"/>
      <c r="B283" s="40"/>
      <c r="C283" s="285" t="s">
        <v>392</v>
      </c>
      <c r="D283" s="285" t="s">
        <v>369</v>
      </c>
      <c r="E283" s="286" t="s">
        <v>967</v>
      </c>
      <c r="F283" s="287" t="s">
        <v>968</v>
      </c>
      <c r="G283" s="288" t="s">
        <v>352</v>
      </c>
      <c r="H283" s="289">
        <v>0.45</v>
      </c>
      <c r="I283" s="290"/>
      <c r="J283" s="291">
        <f>ROUND(I283*H283,2)</f>
        <v>0</v>
      </c>
      <c r="K283" s="287" t="s">
        <v>1</v>
      </c>
      <c r="L283" s="292"/>
      <c r="M283" s="293" t="s">
        <v>1</v>
      </c>
      <c r="N283" s="294" t="s">
        <v>41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222</v>
      </c>
      <c r="AT283" s="239" t="s">
        <v>369</v>
      </c>
      <c r="AU283" s="239" t="s">
        <v>84</v>
      </c>
      <c r="AY283" s="18" t="s">
        <v>181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80</v>
      </c>
      <c r="BK283" s="240">
        <f>ROUND(I283*H283,2)</f>
        <v>0</v>
      </c>
      <c r="BL283" s="18" t="s">
        <v>188</v>
      </c>
      <c r="BM283" s="239" t="s">
        <v>969</v>
      </c>
    </row>
    <row r="284" spans="1:51" s="14" customFormat="1" ht="12">
      <c r="A284" s="14"/>
      <c r="B284" s="252"/>
      <c r="C284" s="253"/>
      <c r="D284" s="243" t="s">
        <v>190</v>
      </c>
      <c r="E284" s="254" t="s">
        <v>1</v>
      </c>
      <c r="F284" s="255" t="s">
        <v>970</v>
      </c>
      <c r="G284" s="253"/>
      <c r="H284" s="256">
        <v>0.45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190</v>
      </c>
      <c r="AU284" s="262" t="s">
        <v>84</v>
      </c>
      <c r="AV284" s="14" t="s">
        <v>84</v>
      </c>
      <c r="AW284" s="14" t="s">
        <v>32</v>
      </c>
      <c r="AX284" s="14" t="s">
        <v>80</v>
      </c>
      <c r="AY284" s="262" t="s">
        <v>181</v>
      </c>
    </row>
    <row r="285" spans="1:65" s="2" customFormat="1" ht="16.5" customHeight="1">
      <c r="A285" s="39"/>
      <c r="B285" s="40"/>
      <c r="C285" s="285" t="s">
        <v>396</v>
      </c>
      <c r="D285" s="285" t="s">
        <v>369</v>
      </c>
      <c r="E285" s="286" t="s">
        <v>370</v>
      </c>
      <c r="F285" s="287" t="s">
        <v>371</v>
      </c>
      <c r="G285" s="288" t="s">
        <v>352</v>
      </c>
      <c r="H285" s="289">
        <v>385.911</v>
      </c>
      <c r="I285" s="290"/>
      <c r="J285" s="291">
        <f>ROUND(I285*H285,2)</f>
        <v>0</v>
      </c>
      <c r="K285" s="287" t="s">
        <v>1</v>
      </c>
      <c r="L285" s="292"/>
      <c r="M285" s="293" t="s">
        <v>1</v>
      </c>
      <c r="N285" s="294" t="s">
        <v>41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222</v>
      </c>
      <c r="AT285" s="239" t="s">
        <v>369</v>
      </c>
      <c r="AU285" s="239" t="s">
        <v>84</v>
      </c>
      <c r="AY285" s="18" t="s">
        <v>181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80</v>
      </c>
      <c r="BK285" s="240">
        <f>ROUND(I285*H285,2)</f>
        <v>0</v>
      </c>
      <c r="BL285" s="18" t="s">
        <v>188</v>
      </c>
      <c r="BM285" s="239" t="s">
        <v>372</v>
      </c>
    </row>
    <row r="286" spans="1:51" s="14" customFormat="1" ht="12">
      <c r="A286" s="14"/>
      <c r="B286" s="252"/>
      <c r="C286" s="253"/>
      <c r="D286" s="243" t="s">
        <v>190</v>
      </c>
      <c r="E286" s="254" t="s">
        <v>1</v>
      </c>
      <c r="F286" s="255" t="s">
        <v>373</v>
      </c>
      <c r="G286" s="253"/>
      <c r="H286" s="256">
        <v>385.911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190</v>
      </c>
      <c r="AU286" s="262" t="s">
        <v>84</v>
      </c>
      <c r="AV286" s="14" t="s">
        <v>84</v>
      </c>
      <c r="AW286" s="14" t="s">
        <v>32</v>
      </c>
      <c r="AX286" s="14" t="s">
        <v>80</v>
      </c>
      <c r="AY286" s="262" t="s">
        <v>181</v>
      </c>
    </row>
    <row r="287" spans="1:65" s="2" customFormat="1" ht="16.5" customHeight="1">
      <c r="A287" s="39"/>
      <c r="B287" s="40"/>
      <c r="C287" s="285" t="s">
        <v>402</v>
      </c>
      <c r="D287" s="285" t="s">
        <v>369</v>
      </c>
      <c r="E287" s="286" t="s">
        <v>375</v>
      </c>
      <c r="F287" s="287" t="s">
        <v>376</v>
      </c>
      <c r="G287" s="288" t="s">
        <v>352</v>
      </c>
      <c r="H287" s="289">
        <v>138.328</v>
      </c>
      <c r="I287" s="290"/>
      <c r="J287" s="291">
        <f>ROUND(I287*H287,2)</f>
        <v>0</v>
      </c>
      <c r="K287" s="287" t="s">
        <v>1</v>
      </c>
      <c r="L287" s="292"/>
      <c r="M287" s="293" t="s">
        <v>1</v>
      </c>
      <c r="N287" s="294" t="s">
        <v>41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222</v>
      </c>
      <c r="AT287" s="239" t="s">
        <v>369</v>
      </c>
      <c r="AU287" s="239" t="s">
        <v>84</v>
      </c>
      <c r="AY287" s="18" t="s">
        <v>181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80</v>
      </c>
      <c r="BK287" s="240">
        <f>ROUND(I287*H287,2)</f>
        <v>0</v>
      </c>
      <c r="BL287" s="18" t="s">
        <v>188</v>
      </c>
      <c r="BM287" s="239" t="s">
        <v>377</v>
      </c>
    </row>
    <row r="288" spans="1:51" s="14" customFormat="1" ht="12">
      <c r="A288" s="14"/>
      <c r="B288" s="252"/>
      <c r="C288" s="253"/>
      <c r="D288" s="243" t="s">
        <v>190</v>
      </c>
      <c r="E288" s="254" t="s">
        <v>1</v>
      </c>
      <c r="F288" s="255" t="s">
        <v>378</v>
      </c>
      <c r="G288" s="253"/>
      <c r="H288" s="256">
        <v>138.328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190</v>
      </c>
      <c r="AU288" s="262" t="s">
        <v>84</v>
      </c>
      <c r="AV288" s="14" t="s">
        <v>84</v>
      </c>
      <c r="AW288" s="14" t="s">
        <v>32</v>
      </c>
      <c r="AX288" s="14" t="s">
        <v>80</v>
      </c>
      <c r="AY288" s="262" t="s">
        <v>181</v>
      </c>
    </row>
    <row r="289" spans="1:65" s="2" customFormat="1" ht="24.15" customHeight="1">
      <c r="A289" s="39"/>
      <c r="B289" s="40"/>
      <c r="C289" s="228" t="s">
        <v>407</v>
      </c>
      <c r="D289" s="228" t="s">
        <v>183</v>
      </c>
      <c r="E289" s="229" t="s">
        <v>337</v>
      </c>
      <c r="F289" s="230" t="s">
        <v>338</v>
      </c>
      <c r="G289" s="231" t="s">
        <v>245</v>
      </c>
      <c r="H289" s="232">
        <v>311.258</v>
      </c>
      <c r="I289" s="233"/>
      <c r="J289" s="234">
        <f>ROUND(I289*H289,2)</f>
        <v>0</v>
      </c>
      <c r="K289" s="230" t="s">
        <v>187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188</v>
      </c>
      <c r="AT289" s="239" t="s">
        <v>183</v>
      </c>
      <c r="AU289" s="239" t="s">
        <v>84</v>
      </c>
      <c r="AY289" s="18" t="s">
        <v>181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80</v>
      </c>
      <c r="BK289" s="240">
        <f>ROUND(I289*H289,2)</f>
        <v>0</v>
      </c>
      <c r="BL289" s="18" t="s">
        <v>188</v>
      </c>
      <c r="BM289" s="239" t="s">
        <v>380</v>
      </c>
    </row>
    <row r="290" spans="1:51" s="13" customFormat="1" ht="12">
      <c r="A290" s="13"/>
      <c r="B290" s="241"/>
      <c r="C290" s="242"/>
      <c r="D290" s="243" t="s">
        <v>190</v>
      </c>
      <c r="E290" s="244" t="s">
        <v>1</v>
      </c>
      <c r="F290" s="245" t="s">
        <v>191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190</v>
      </c>
      <c r="AU290" s="251" t="s">
        <v>84</v>
      </c>
      <c r="AV290" s="13" t="s">
        <v>80</v>
      </c>
      <c r="AW290" s="13" t="s">
        <v>32</v>
      </c>
      <c r="AX290" s="13" t="s">
        <v>76</v>
      </c>
      <c r="AY290" s="251" t="s">
        <v>181</v>
      </c>
    </row>
    <row r="291" spans="1:51" s="13" customFormat="1" ht="12">
      <c r="A291" s="13"/>
      <c r="B291" s="241"/>
      <c r="C291" s="242"/>
      <c r="D291" s="243" t="s">
        <v>190</v>
      </c>
      <c r="E291" s="244" t="s">
        <v>1</v>
      </c>
      <c r="F291" s="245" t="s">
        <v>381</v>
      </c>
      <c r="G291" s="242"/>
      <c r="H291" s="244" t="s">
        <v>1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190</v>
      </c>
      <c r="AU291" s="251" t="s">
        <v>84</v>
      </c>
      <c r="AV291" s="13" t="s">
        <v>80</v>
      </c>
      <c r="AW291" s="13" t="s">
        <v>32</v>
      </c>
      <c r="AX291" s="13" t="s">
        <v>76</v>
      </c>
      <c r="AY291" s="251" t="s">
        <v>181</v>
      </c>
    </row>
    <row r="292" spans="1:51" s="14" customFormat="1" ht="12">
      <c r="A292" s="14"/>
      <c r="B292" s="252"/>
      <c r="C292" s="253"/>
      <c r="D292" s="243" t="s">
        <v>190</v>
      </c>
      <c r="E292" s="254" t="s">
        <v>1</v>
      </c>
      <c r="F292" s="255" t="s">
        <v>971</v>
      </c>
      <c r="G292" s="253"/>
      <c r="H292" s="256">
        <v>311.258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190</v>
      </c>
      <c r="AU292" s="262" t="s">
        <v>84</v>
      </c>
      <c r="AV292" s="14" t="s">
        <v>84</v>
      </c>
      <c r="AW292" s="14" t="s">
        <v>32</v>
      </c>
      <c r="AX292" s="14" t="s">
        <v>76</v>
      </c>
      <c r="AY292" s="262" t="s">
        <v>181</v>
      </c>
    </row>
    <row r="293" spans="1:51" s="15" customFormat="1" ht="12">
      <c r="A293" s="15"/>
      <c r="B293" s="263"/>
      <c r="C293" s="264"/>
      <c r="D293" s="243" t="s">
        <v>190</v>
      </c>
      <c r="E293" s="265" t="s">
        <v>118</v>
      </c>
      <c r="F293" s="266" t="s">
        <v>142</v>
      </c>
      <c r="G293" s="264"/>
      <c r="H293" s="267">
        <v>311.258</v>
      </c>
      <c r="I293" s="268"/>
      <c r="J293" s="264"/>
      <c r="K293" s="264"/>
      <c r="L293" s="269"/>
      <c r="M293" s="270"/>
      <c r="N293" s="271"/>
      <c r="O293" s="271"/>
      <c r="P293" s="271"/>
      <c r="Q293" s="271"/>
      <c r="R293" s="271"/>
      <c r="S293" s="271"/>
      <c r="T293" s="272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3" t="s">
        <v>190</v>
      </c>
      <c r="AU293" s="273" t="s">
        <v>84</v>
      </c>
      <c r="AV293" s="15" t="s">
        <v>188</v>
      </c>
      <c r="AW293" s="15" t="s">
        <v>32</v>
      </c>
      <c r="AX293" s="15" t="s">
        <v>80</v>
      </c>
      <c r="AY293" s="273" t="s">
        <v>181</v>
      </c>
    </row>
    <row r="294" spans="1:65" s="2" customFormat="1" ht="33" customHeight="1">
      <c r="A294" s="39"/>
      <c r="B294" s="40"/>
      <c r="C294" s="228" t="s">
        <v>412</v>
      </c>
      <c r="D294" s="228" t="s">
        <v>183</v>
      </c>
      <c r="E294" s="229" t="s">
        <v>384</v>
      </c>
      <c r="F294" s="230" t="s">
        <v>385</v>
      </c>
      <c r="G294" s="231" t="s">
        <v>245</v>
      </c>
      <c r="H294" s="232">
        <v>311.258</v>
      </c>
      <c r="I294" s="233"/>
      <c r="J294" s="234">
        <f>ROUND(I294*H294,2)</f>
        <v>0</v>
      </c>
      <c r="K294" s="230" t="s">
        <v>187</v>
      </c>
      <c r="L294" s="45"/>
      <c r="M294" s="235" t="s">
        <v>1</v>
      </c>
      <c r="N294" s="236" t="s">
        <v>41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188</v>
      </c>
      <c r="AT294" s="239" t="s">
        <v>183</v>
      </c>
      <c r="AU294" s="239" t="s">
        <v>84</v>
      </c>
      <c r="AY294" s="18" t="s">
        <v>181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80</v>
      </c>
      <c r="BK294" s="240">
        <f>ROUND(I294*H294,2)</f>
        <v>0</v>
      </c>
      <c r="BL294" s="18" t="s">
        <v>188</v>
      </c>
      <c r="BM294" s="239" t="s">
        <v>386</v>
      </c>
    </row>
    <row r="295" spans="1:51" s="14" customFormat="1" ht="12">
      <c r="A295" s="14"/>
      <c r="B295" s="252"/>
      <c r="C295" s="253"/>
      <c r="D295" s="243" t="s">
        <v>190</v>
      </c>
      <c r="E295" s="254" t="s">
        <v>1</v>
      </c>
      <c r="F295" s="255" t="s">
        <v>118</v>
      </c>
      <c r="G295" s="253"/>
      <c r="H295" s="256">
        <v>311.258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190</v>
      </c>
      <c r="AU295" s="262" t="s">
        <v>84</v>
      </c>
      <c r="AV295" s="14" t="s">
        <v>84</v>
      </c>
      <c r="AW295" s="14" t="s">
        <v>32</v>
      </c>
      <c r="AX295" s="14" t="s">
        <v>80</v>
      </c>
      <c r="AY295" s="262" t="s">
        <v>181</v>
      </c>
    </row>
    <row r="296" spans="1:65" s="2" customFormat="1" ht="24.15" customHeight="1">
      <c r="A296" s="39"/>
      <c r="B296" s="40"/>
      <c r="C296" s="228" t="s">
        <v>416</v>
      </c>
      <c r="D296" s="228" t="s">
        <v>183</v>
      </c>
      <c r="E296" s="229" t="s">
        <v>388</v>
      </c>
      <c r="F296" s="230" t="s">
        <v>389</v>
      </c>
      <c r="G296" s="231" t="s">
        <v>186</v>
      </c>
      <c r="H296" s="232">
        <v>25.2</v>
      </c>
      <c r="I296" s="233"/>
      <c r="J296" s="234">
        <f>ROUND(I296*H296,2)</f>
        <v>0</v>
      </c>
      <c r="K296" s="230" t="s">
        <v>187</v>
      </c>
      <c r="L296" s="45"/>
      <c r="M296" s="235" t="s">
        <v>1</v>
      </c>
      <c r="N296" s="236" t="s">
        <v>41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188</v>
      </c>
      <c r="AT296" s="239" t="s">
        <v>183</v>
      </c>
      <c r="AU296" s="239" t="s">
        <v>84</v>
      </c>
      <c r="AY296" s="18" t="s">
        <v>181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80</v>
      </c>
      <c r="BK296" s="240">
        <f>ROUND(I296*H296,2)</f>
        <v>0</v>
      </c>
      <c r="BL296" s="18" t="s">
        <v>188</v>
      </c>
      <c r="BM296" s="239" t="s">
        <v>390</v>
      </c>
    </row>
    <row r="297" spans="1:51" s="13" customFormat="1" ht="12">
      <c r="A297" s="13"/>
      <c r="B297" s="241"/>
      <c r="C297" s="242"/>
      <c r="D297" s="243" t="s">
        <v>190</v>
      </c>
      <c r="E297" s="244" t="s">
        <v>1</v>
      </c>
      <c r="F297" s="245" t="s">
        <v>191</v>
      </c>
      <c r="G297" s="242"/>
      <c r="H297" s="244" t="s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190</v>
      </c>
      <c r="AU297" s="251" t="s">
        <v>84</v>
      </c>
      <c r="AV297" s="13" t="s">
        <v>80</v>
      </c>
      <c r="AW297" s="13" t="s">
        <v>32</v>
      </c>
      <c r="AX297" s="13" t="s">
        <v>76</v>
      </c>
      <c r="AY297" s="251" t="s">
        <v>181</v>
      </c>
    </row>
    <row r="298" spans="1:51" s="14" customFormat="1" ht="12">
      <c r="A298" s="14"/>
      <c r="B298" s="252"/>
      <c r="C298" s="253"/>
      <c r="D298" s="243" t="s">
        <v>190</v>
      </c>
      <c r="E298" s="254" t="s">
        <v>1</v>
      </c>
      <c r="F298" s="255" t="s">
        <v>1242</v>
      </c>
      <c r="G298" s="253"/>
      <c r="H298" s="256">
        <v>25.2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190</v>
      </c>
      <c r="AU298" s="262" t="s">
        <v>84</v>
      </c>
      <c r="AV298" s="14" t="s">
        <v>84</v>
      </c>
      <c r="AW298" s="14" t="s">
        <v>32</v>
      </c>
      <c r="AX298" s="14" t="s">
        <v>76</v>
      </c>
      <c r="AY298" s="262" t="s">
        <v>181</v>
      </c>
    </row>
    <row r="299" spans="1:51" s="15" customFormat="1" ht="12">
      <c r="A299" s="15"/>
      <c r="B299" s="263"/>
      <c r="C299" s="264"/>
      <c r="D299" s="243" t="s">
        <v>190</v>
      </c>
      <c r="E299" s="265" t="s">
        <v>148</v>
      </c>
      <c r="F299" s="266" t="s">
        <v>142</v>
      </c>
      <c r="G299" s="264"/>
      <c r="H299" s="267">
        <v>25.2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3" t="s">
        <v>190</v>
      </c>
      <c r="AU299" s="273" t="s">
        <v>84</v>
      </c>
      <c r="AV299" s="15" t="s">
        <v>188</v>
      </c>
      <c r="AW299" s="15" t="s">
        <v>32</v>
      </c>
      <c r="AX299" s="15" t="s">
        <v>80</v>
      </c>
      <c r="AY299" s="273" t="s">
        <v>181</v>
      </c>
    </row>
    <row r="300" spans="1:65" s="2" customFormat="1" ht="33" customHeight="1">
      <c r="A300" s="39"/>
      <c r="B300" s="40"/>
      <c r="C300" s="228" t="s">
        <v>423</v>
      </c>
      <c r="D300" s="228" t="s">
        <v>183</v>
      </c>
      <c r="E300" s="229" t="s">
        <v>393</v>
      </c>
      <c r="F300" s="230" t="s">
        <v>394</v>
      </c>
      <c r="G300" s="231" t="s">
        <v>186</v>
      </c>
      <c r="H300" s="232">
        <v>25.2</v>
      </c>
      <c r="I300" s="233"/>
      <c r="J300" s="234">
        <f>ROUND(I300*H300,2)</f>
        <v>0</v>
      </c>
      <c r="K300" s="230" t="s">
        <v>187</v>
      </c>
      <c r="L300" s="45"/>
      <c r="M300" s="235" t="s">
        <v>1</v>
      </c>
      <c r="N300" s="236" t="s">
        <v>41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188</v>
      </c>
      <c r="AT300" s="239" t="s">
        <v>183</v>
      </c>
      <c r="AU300" s="239" t="s">
        <v>84</v>
      </c>
      <c r="AY300" s="18" t="s">
        <v>181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80</v>
      </c>
      <c r="BK300" s="240">
        <f>ROUND(I300*H300,2)</f>
        <v>0</v>
      </c>
      <c r="BL300" s="18" t="s">
        <v>188</v>
      </c>
      <c r="BM300" s="239" t="s">
        <v>395</v>
      </c>
    </row>
    <row r="301" spans="1:51" s="14" customFormat="1" ht="12">
      <c r="A301" s="14"/>
      <c r="B301" s="252"/>
      <c r="C301" s="253"/>
      <c r="D301" s="243" t="s">
        <v>190</v>
      </c>
      <c r="E301" s="254" t="s">
        <v>1</v>
      </c>
      <c r="F301" s="255" t="s">
        <v>148</v>
      </c>
      <c r="G301" s="253"/>
      <c r="H301" s="256">
        <v>25.2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190</v>
      </c>
      <c r="AU301" s="262" t="s">
        <v>84</v>
      </c>
      <c r="AV301" s="14" t="s">
        <v>84</v>
      </c>
      <c r="AW301" s="14" t="s">
        <v>32</v>
      </c>
      <c r="AX301" s="14" t="s">
        <v>80</v>
      </c>
      <c r="AY301" s="262" t="s">
        <v>181</v>
      </c>
    </row>
    <row r="302" spans="1:65" s="2" customFormat="1" ht="16.5" customHeight="1">
      <c r="A302" s="39"/>
      <c r="B302" s="40"/>
      <c r="C302" s="285" t="s">
        <v>428</v>
      </c>
      <c r="D302" s="285" t="s">
        <v>369</v>
      </c>
      <c r="E302" s="286" t="s">
        <v>397</v>
      </c>
      <c r="F302" s="287" t="s">
        <v>398</v>
      </c>
      <c r="G302" s="288" t="s">
        <v>399</v>
      </c>
      <c r="H302" s="289">
        <v>0.756</v>
      </c>
      <c r="I302" s="290"/>
      <c r="J302" s="291">
        <f>ROUND(I302*H302,2)</f>
        <v>0</v>
      </c>
      <c r="K302" s="287" t="s">
        <v>187</v>
      </c>
      <c r="L302" s="292"/>
      <c r="M302" s="293" t="s">
        <v>1</v>
      </c>
      <c r="N302" s="294" t="s">
        <v>41</v>
      </c>
      <c r="O302" s="92"/>
      <c r="P302" s="237">
        <f>O302*H302</f>
        <v>0</v>
      </c>
      <c r="Q302" s="237">
        <v>0.001</v>
      </c>
      <c r="R302" s="237">
        <f>Q302*H302</f>
        <v>0.000756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222</v>
      </c>
      <c r="AT302" s="239" t="s">
        <v>369</v>
      </c>
      <c r="AU302" s="239" t="s">
        <v>84</v>
      </c>
      <c r="AY302" s="18" t="s">
        <v>181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80</v>
      </c>
      <c r="BK302" s="240">
        <f>ROUND(I302*H302,2)</f>
        <v>0</v>
      </c>
      <c r="BL302" s="18" t="s">
        <v>188</v>
      </c>
      <c r="BM302" s="239" t="s">
        <v>400</v>
      </c>
    </row>
    <row r="303" spans="1:51" s="14" customFormat="1" ht="12">
      <c r="A303" s="14"/>
      <c r="B303" s="252"/>
      <c r="C303" s="253"/>
      <c r="D303" s="243" t="s">
        <v>190</v>
      </c>
      <c r="E303" s="254" t="s">
        <v>1</v>
      </c>
      <c r="F303" s="255" t="s">
        <v>401</v>
      </c>
      <c r="G303" s="253"/>
      <c r="H303" s="256">
        <v>0.756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190</v>
      </c>
      <c r="AU303" s="262" t="s">
        <v>84</v>
      </c>
      <c r="AV303" s="14" t="s">
        <v>84</v>
      </c>
      <c r="AW303" s="14" t="s">
        <v>32</v>
      </c>
      <c r="AX303" s="14" t="s">
        <v>80</v>
      </c>
      <c r="AY303" s="262" t="s">
        <v>181</v>
      </c>
    </row>
    <row r="304" spans="1:65" s="2" customFormat="1" ht="24.15" customHeight="1">
      <c r="A304" s="39"/>
      <c r="B304" s="40"/>
      <c r="C304" s="228" t="s">
        <v>434</v>
      </c>
      <c r="D304" s="228" t="s">
        <v>183</v>
      </c>
      <c r="E304" s="229" t="s">
        <v>403</v>
      </c>
      <c r="F304" s="230" t="s">
        <v>404</v>
      </c>
      <c r="G304" s="231" t="s">
        <v>186</v>
      </c>
      <c r="H304" s="232">
        <v>25.2</v>
      </c>
      <c r="I304" s="233"/>
      <c r="J304" s="234">
        <f>ROUND(I304*H304,2)</f>
        <v>0</v>
      </c>
      <c r="K304" s="230" t="s">
        <v>187</v>
      </c>
      <c r="L304" s="45"/>
      <c r="M304" s="235" t="s">
        <v>1</v>
      </c>
      <c r="N304" s="236" t="s">
        <v>41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188</v>
      </c>
      <c r="AT304" s="239" t="s">
        <v>183</v>
      </c>
      <c r="AU304" s="239" t="s">
        <v>84</v>
      </c>
      <c r="AY304" s="18" t="s">
        <v>181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80</v>
      </c>
      <c r="BK304" s="240">
        <f>ROUND(I304*H304,2)</f>
        <v>0</v>
      </c>
      <c r="BL304" s="18" t="s">
        <v>188</v>
      </c>
      <c r="BM304" s="239" t="s">
        <v>405</v>
      </c>
    </row>
    <row r="305" spans="1:51" s="14" customFormat="1" ht="12">
      <c r="A305" s="14"/>
      <c r="B305" s="252"/>
      <c r="C305" s="253"/>
      <c r="D305" s="243" t="s">
        <v>190</v>
      </c>
      <c r="E305" s="254" t="s">
        <v>1</v>
      </c>
      <c r="F305" s="255" t="s">
        <v>148</v>
      </c>
      <c r="G305" s="253"/>
      <c r="H305" s="256">
        <v>25.2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190</v>
      </c>
      <c r="AU305" s="262" t="s">
        <v>84</v>
      </c>
      <c r="AV305" s="14" t="s">
        <v>84</v>
      </c>
      <c r="AW305" s="14" t="s">
        <v>32</v>
      </c>
      <c r="AX305" s="14" t="s">
        <v>80</v>
      </c>
      <c r="AY305" s="262" t="s">
        <v>181</v>
      </c>
    </row>
    <row r="306" spans="1:63" s="12" customFormat="1" ht="22.8" customHeight="1">
      <c r="A306" s="12"/>
      <c r="B306" s="212"/>
      <c r="C306" s="213"/>
      <c r="D306" s="214" t="s">
        <v>75</v>
      </c>
      <c r="E306" s="226" t="s">
        <v>188</v>
      </c>
      <c r="F306" s="226" t="s">
        <v>406</v>
      </c>
      <c r="G306" s="213"/>
      <c r="H306" s="213"/>
      <c r="I306" s="216"/>
      <c r="J306" s="227">
        <f>BK306</f>
        <v>0</v>
      </c>
      <c r="K306" s="213"/>
      <c r="L306" s="218"/>
      <c r="M306" s="219"/>
      <c r="N306" s="220"/>
      <c r="O306" s="220"/>
      <c r="P306" s="221">
        <f>SUM(P307:P319)</f>
        <v>0</v>
      </c>
      <c r="Q306" s="220"/>
      <c r="R306" s="221">
        <f>SUM(R307:R319)</f>
        <v>5.27473987</v>
      </c>
      <c r="S306" s="220"/>
      <c r="T306" s="222">
        <f>SUM(T307:T319)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3" t="s">
        <v>80</v>
      </c>
      <c r="AT306" s="224" t="s">
        <v>75</v>
      </c>
      <c r="AU306" s="224" t="s">
        <v>80</v>
      </c>
      <c r="AY306" s="223" t="s">
        <v>181</v>
      </c>
      <c r="BK306" s="225">
        <f>SUM(BK307:BK319)</f>
        <v>0</v>
      </c>
    </row>
    <row r="307" spans="1:65" s="2" customFormat="1" ht="33" customHeight="1">
      <c r="A307" s="39"/>
      <c r="B307" s="40"/>
      <c r="C307" s="228" t="s">
        <v>438</v>
      </c>
      <c r="D307" s="228" t="s">
        <v>183</v>
      </c>
      <c r="E307" s="229" t="s">
        <v>1243</v>
      </c>
      <c r="F307" s="230" t="s">
        <v>1244</v>
      </c>
      <c r="G307" s="231" t="s">
        <v>186</v>
      </c>
      <c r="H307" s="232">
        <v>12.025</v>
      </c>
      <c r="I307" s="233"/>
      <c r="J307" s="234">
        <f>ROUND(I307*H307,2)</f>
        <v>0</v>
      </c>
      <c r="K307" s="230" t="s">
        <v>187</v>
      </c>
      <c r="L307" s="45"/>
      <c r="M307" s="235" t="s">
        <v>1</v>
      </c>
      <c r="N307" s="236" t="s">
        <v>41</v>
      </c>
      <c r="O307" s="92"/>
      <c r="P307" s="237">
        <f>O307*H307</f>
        <v>0</v>
      </c>
      <c r="Q307" s="237">
        <v>0.18051</v>
      </c>
      <c r="R307" s="237">
        <f>Q307*H307</f>
        <v>2.17063275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188</v>
      </c>
      <c r="AT307" s="239" t="s">
        <v>183</v>
      </c>
      <c r="AU307" s="239" t="s">
        <v>84</v>
      </c>
      <c r="AY307" s="18" t="s">
        <v>181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80</v>
      </c>
      <c r="BK307" s="240">
        <f>ROUND(I307*H307,2)</f>
        <v>0</v>
      </c>
      <c r="BL307" s="18" t="s">
        <v>188</v>
      </c>
      <c r="BM307" s="239" t="s">
        <v>1245</v>
      </c>
    </row>
    <row r="308" spans="1:51" s="13" customFormat="1" ht="12">
      <c r="A308" s="13"/>
      <c r="B308" s="241"/>
      <c r="C308" s="242"/>
      <c r="D308" s="243" t="s">
        <v>190</v>
      </c>
      <c r="E308" s="244" t="s">
        <v>1</v>
      </c>
      <c r="F308" s="245" t="s">
        <v>191</v>
      </c>
      <c r="G308" s="242"/>
      <c r="H308" s="244" t="s">
        <v>1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190</v>
      </c>
      <c r="AU308" s="251" t="s">
        <v>84</v>
      </c>
      <c r="AV308" s="13" t="s">
        <v>80</v>
      </c>
      <c r="AW308" s="13" t="s">
        <v>32</v>
      </c>
      <c r="AX308" s="13" t="s">
        <v>76</v>
      </c>
      <c r="AY308" s="251" t="s">
        <v>181</v>
      </c>
    </row>
    <row r="309" spans="1:51" s="14" customFormat="1" ht="12">
      <c r="A309" s="14"/>
      <c r="B309" s="252"/>
      <c r="C309" s="253"/>
      <c r="D309" s="243" t="s">
        <v>190</v>
      </c>
      <c r="E309" s="254" t="s">
        <v>1</v>
      </c>
      <c r="F309" s="255" t="s">
        <v>1204</v>
      </c>
      <c r="G309" s="253"/>
      <c r="H309" s="256">
        <v>12.025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190</v>
      </c>
      <c r="AU309" s="262" t="s">
        <v>84</v>
      </c>
      <c r="AV309" s="14" t="s">
        <v>84</v>
      </c>
      <c r="AW309" s="14" t="s">
        <v>32</v>
      </c>
      <c r="AX309" s="14" t="s">
        <v>80</v>
      </c>
      <c r="AY309" s="262" t="s">
        <v>181</v>
      </c>
    </row>
    <row r="310" spans="1:65" s="2" customFormat="1" ht="16.5" customHeight="1">
      <c r="A310" s="39"/>
      <c r="B310" s="40"/>
      <c r="C310" s="228" t="s">
        <v>442</v>
      </c>
      <c r="D310" s="228" t="s">
        <v>183</v>
      </c>
      <c r="E310" s="229" t="s">
        <v>408</v>
      </c>
      <c r="F310" s="230" t="s">
        <v>409</v>
      </c>
      <c r="G310" s="231" t="s">
        <v>410</v>
      </c>
      <c r="H310" s="232">
        <v>19.764</v>
      </c>
      <c r="I310" s="233"/>
      <c r="J310" s="234">
        <f>ROUND(I310*H310,2)</f>
        <v>0</v>
      </c>
      <c r="K310" s="230" t="s">
        <v>187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188</v>
      </c>
      <c r="AT310" s="239" t="s">
        <v>183</v>
      </c>
      <c r="AU310" s="239" t="s">
        <v>84</v>
      </c>
      <c r="AY310" s="18" t="s">
        <v>181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80</v>
      </c>
      <c r="BK310" s="240">
        <f>ROUND(I310*H310,2)</f>
        <v>0</v>
      </c>
      <c r="BL310" s="18" t="s">
        <v>188</v>
      </c>
      <c r="BM310" s="239" t="s">
        <v>411</v>
      </c>
    </row>
    <row r="311" spans="1:51" s="14" customFormat="1" ht="12">
      <c r="A311" s="14"/>
      <c r="B311" s="252"/>
      <c r="C311" s="253"/>
      <c r="D311" s="243" t="s">
        <v>190</v>
      </c>
      <c r="E311" s="254" t="s">
        <v>1</v>
      </c>
      <c r="F311" s="255" t="s">
        <v>136</v>
      </c>
      <c r="G311" s="253"/>
      <c r="H311" s="256">
        <v>19.764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190</v>
      </c>
      <c r="AU311" s="262" t="s">
        <v>84</v>
      </c>
      <c r="AV311" s="14" t="s">
        <v>84</v>
      </c>
      <c r="AW311" s="14" t="s">
        <v>32</v>
      </c>
      <c r="AX311" s="14" t="s">
        <v>80</v>
      </c>
      <c r="AY311" s="262" t="s">
        <v>181</v>
      </c>
    </row>
    <row r="312" spans="1:65" s="2" customFormat="1" ht="33" customHeight="1">
      <c r="A312" s="39"/>
      <c r="B312" s="40"/>
      <c r="C312" s="228" t="s">
        <v>446</v>
      </c>
      <c r="D312" s="228" t="s">
        <v>183</v>
      </c>
      <c r="E312" s="229" t="s">
        <v>1246</v>
      </c>
      <c r="F312" s="230" t="s">
        <v>1247</v>
      </c>
      <c r="G312" s="231" t="s">
        <v>186</v>
      </c>
      <c r="H312" s="232">
        <v>12.025</v>
      </c>
      <c r="I312" s="233"/>
      <c r="J312" s="234">
        <f>ROUND(I312*H312,2)</f>
        <v>0</v>
      </c>
      <c r="K312" s="230" t="s">
        <v>187</v>
      </c>
      <c r="L312" s="45"/>
      <c r="M312" s="235" t="s">
        <v>1</v>
      </c>
      <c r="N312" s="236" t="s">
        <v>41</v>
      </c>
      <c r="O312" s="92"/>
      <c r="P312" s="237">
        <f>O312*H312</f>
        <v>0</v>
      </c>
      <c r="Q312" s="237">
        <v>0.16192</v>
      </c>
      <c r="R312" s="237">
        <f>Q312*H312</f>
        <v>1.9470880000000002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188</v>
      </c>
      <c r="AT312" s="239" t="s">
        <v>183</v>
      </c>
      <c r="AU312" s="239" t="s">
        <v>84</v>
      </c>
      <c r="AY312" s="18" t="s">
        <v>181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80</v>
      </c>
      <c r="BK312" s="240">
        <f>ROUND(I312*H312,2)</f>
        <v>0</v>
      </c>
      <c r="BL312" s="18" t="s">
        <v>188</v>
      </c>
      <c r="BM312" s="239" t="s">
        <v>1248</v>
      </c>
    </row>
    <row r="313" spans="1:51" s="13" customFormat="1" ht="12">
      <c r="A313" s="13"/>
      <c r="B313" s="241"/>
      <c r="C313" s="242"/>
      <c r="D313" s="243" t="s">
        <v>190</v>
      </c>
      <c r="E313" s="244" t="s">
        <v>1</v>
      </c>
      <c r="F313" s="245" t="s">
        <v>191</v>
      </c>
      <c r="G313" s="242"/>
      <c r="H313" s="244" t="s">
        <v>1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190</v>
      </c>
      <c r="AU313" s="251" t="s">
        <v>84</v>
      </c>
      <c r="AV313" s="13" t="s">
        <v>80</v>
      </c>
      <c r="AW313" s="13" t="s">
        <v>32</v>
      </c>
      <c r="AX313" s="13" t="s">
        <v>76</v>
      </c>
      <c r="AY313" s="251" t="s">
        <v>181</v>
      </c>
    </row>
    <row r="314" spans="1:51" s="14" customFormat="1" ht="12">
      <c r="A314" s="14"/>
      <c r="B314" s="252"/>
      <c r="C314" s="253"/>
      <c r="D314" s="243" t="s">
        <v>190</v>
      </c>
      <c r="E314" s="254" t="s">
        <v>1</v>
      </c>
      <c r="F314" s="255" t="s">
        <v>1204</v>
      </c>
      <c r="G314" s="253"/>
      <c r="H314" s="256">
        <v>12.025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190</v>
      </c>
      <c r="AU314" s="262" t="s">
        <v>84</v>
      </c>
      <c r="AV314" s="14" t="s">
        <v>84</v>
      </c>
      <c r="AW314" s="14" t="s">
        <v>32</v>
      </c>
      <c r="AX314" s="14" t="s">
        <v>80</v>
      </c>
      <c r="AY314" s="262" t="s">
        <v>181</v>
      </c>
    </row>
    <row r="315" spans="1:65" s="2" customFormat="1" ht="24.15" customHeight="1">
      <c r="A315" s="39"/>
      <c r="B315" s="40"/>
      <c r="C315" s="228" t="s">
        <v>450</v>
      </c>
      <c r="D315" s="228" t="s">
        <v>183</v>
      </c>
      <c r="E315" s="229" t="s">
        <v>413</v>
      </c>
      <c r="F315" s="230" t="s">
        <v>414</v>
      </c>
      <c r="G315" s="231" t="s">
        <v>410</v>
      </c>
      <c r="H315" s="232">
        <v>0.486</v>
      </c>
      <c r="I315" s="233"/>
      <c r="J315" s="234">
        <f>ROUND(I315*H315,2)</f>
        <v>0</v>
      </c>
      <c r="K315" s="230" t="s">
        <v>187</v>
      </c>
      <c r="L315" s="45"/>
      <c r="M315" s="235" t="s">
        <v>1</v>
      </c>
      <c r="N315" s="236" t="s">
        <v>41</v>
      </c>
      <c r="O315" s="92"/>
      <c r="P315" s="237">
        <f>O315*H315</f>
        <v>0</v>
      </c>
      <c r="Q315" s="237">
        <v>2.30102</v>
      </c>
      <c r="R315" s="237">
        <f>Q315*H315</f>
        <v>1.1182957199999999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188</v>
      </c>
      <c r="AT315" s="239" t="s">
        <v>183</v>
      </c>
      <c r="AU315" s="239" t="s">
        <v>84</v>
      </c>
      <c r="AY315" s="18" t="s">
        <v>181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80</v>
      </c>
      <c r="BK315" s="240">
        <f>ROUND(I315*H315,2)</f>
        <v>0</v>
      </c>
      <c r="BL315" s="18" t="s">
        <v>188</v>
      </c>
      <c r="BM315" s="239" t="s">
        <v>415</v>
      </c>
    </row>
    <row r="316" spans="1:51" s="14" customFormat="1" ht="12">
      <c r="A316" s="14"/>
      <c r="B316" s="252"/>
      <c r="C316" s="253"/>
      <c r="D316" s="243" t="s">
        <v>190</v>
      </c>
      <c r="E316" s="254" t="s">
        <v>1</v>
      </c>
      <c r="F316" s="255" t="s">
        <v>132</v>
      </c>
      <c r="G316" s="253"/>
      <c r="H316" s="256">
        <v>0.486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2" t="s">
        <v>190</v>
      </c>
      <c r="AU316" s="262" t="s">
        <v>84</v>
      </c>
      <c r="AV316" s="14" t="s">
        <v>84</v>
      </c>
      <c r="AW316" s="14" t="s">
        <v>32</v>
      </c>
      <c r="AX316" s="14" t="s">
        <v>80</v>
      </c>
      <c r="AY316" s="262" t="s">
        <v>181</v>
      </c>
    </row>
    <row r="317" spans="1:65" s="2" customFormat="1" ht="16.5" customHeight="1">
      <c r="A317" s="39"/>
      <c r="B317" s="40"/>
      <c r="C317" s="228" t="s">
        <v>456</v>
      </c>
      <c r="D317" s="228" t="s">
        <v>183</v>
      </c>
      <c r="E317" s="229" t="s">
        <v>417</v>
      </c>
      <c r="F317" s="230" t="s">
        <v>418</v>
      </c>
      <c r="G317" s="231" t="s">
        <v>419</v>
      </c>
      <c r="H317" s="232">
        <v>6.06</v>
      </c>
      <c r="I317" s="233"/>
      <c r="J317" s="234">
        <f>ROUND(I317*H317,2)</f>
        <v>0</v>
      </c>
      <c r="K317" s="230" t="s">
        <v>187</v>
      </c>
      <c r="L317" s="45"/>
      <c r="M317" s="235" t="s">
        <v>1</v>
      </c>
      <c r="N317" s="236" t="s">
        <v>41</v>
      </c>
      <c r="O317" s="92"/>
      <c r="P317" s="237">
        <f>O317*H317</f>
        <v>0</v>
      </c>
      <c r="Q317" s="237">
        <v>0.00639</v>
      </c>
      <c r="R317" s="237">
        <f>Q317*H317</f>
        <v>0.0387234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188</v>
      </c>
      <c r="AT317" s="239" t="s">
        <v>183</v>
      </c>
      <c r="AU317" s="239" t="s">
        <v>84</v>
      </c>
      <c r="AY317" s="18" t="s">
        <v>181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80</v>
      </c>
      <c r="BK317" s="240">
        <f>ROUND(I317*H317,2)</f>
        <v>0</v>
      </c>
      <c r="BL317" s="18" t="s">
        <v>188</v>
      </c>
      <c r="BM317" s="239" t="s">
        <v>420</v>
      </c>
    </row>
    <row r="318" spans="1:51" s="13" customFormat="1" ht="12">
      <c r="A318" s="13"/>
      <c r="B318" s="241"/>
      <c r="C318" s="242"/>
      <c r="D318" s="243" t="s">
        <v>190</v>
      </c>
      <c r="E318" s="244" t="s">
        <v>1</v>
      </c>
      <c r="F318" s="245" t="s">
        <v>252</v>
      </c>
      <c r="G318" s="242"/>
      <c r="H318" s="244" t="s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190</v>
      </c>
      <c r="AU318" s="251" t="s">
        <v>84</v>
      </c>
      <c r="AV318" s="13" t="s">
        <v>80</v>
      </c>
      <c r="AW318" s="13" t="s">
        <v>32</v>
      </c>
      <c r="AX318" s="13" t="s">
        <v>76</v>
      </c>
      <c r="AY318" s="251" t="s">
        <v>181</v>
      </c>
    </row>
    <row r="319" spans="1:51" s="14" customFormat="1" ht="12">
      <c r="A319" s="14"/>
      <c r="B319" s="252"/>
      <c r="C319" s="253"/>
      <c r="D319" s="243" t="s">
        <v>190</v>
      </c>
      <c r="E319" s="254" t="s">
        <v>1</v>
      </c>
      <c r="F319" s="255" t="s">
        <v>1249</v>
      </c>
      <c r="G319" s="253"/>
      <c r="H319" s="256">
        <v>6.06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2" t="s">
        <v>190</v>
      </c>
      <c r="AU319" s="262" t="s">
        <v>84</v>
      </c>
      <c r="AV319" s="14" t="s">
        <v>84</v>
      </c>
      <c r="AW319" s="14" t="s">
        <v>32</v>
      </c>
      <c r="AX319" s="14" t="s">
        <v>80</v>
      </c>
      <c r="AY319" s="262" t="s">
        <v>181</v>
      </c>
    </row>
    <row r="320" spans="1:63" s="12" customFormat="1" ht="22.8" customHeight="1">
      <c r="A320" s="12"/>
      <c r="B320" s="212"/>
      <c r="C320" s="213"/>
      <c r="D320" s="214" t="s">
        <v>75</v>
      </c>
      <c r="E320" s="226" t="s">
        <v>206</v>
      </c>
      <c r="F320" s="226" t="s">
        <v>422</v>
      </c>
      <c r="G320" s="213"/>
      <c r="H320" s="213"/>
      <c r="I320" s="216"/>
      <c r="J320" s="227">
        <f>BK320</f>
        <v>0</v>
      </c>
      <c r="K320" s="213"/>
      <c r="L320" s="218"/>
      <c r="M320" s="219"/>
      <c r="N320" s="220"/>
      <c r="O320" s="220"/>
      <c r="P320" s="221">
        <f>SUM(P321:P343)</f>
        <v>0</v>
      </c>
      <c r="Q320" s="220"/>
      <c r="R320" s="221">
        <f>SUM(R321:R343)</f>
        <v>309.77640629999996</v>
      </c>
      <c r="S320" s="220"/>
      <c r="T320" s="222">
        <f>SUM(T321:T343)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3" t="s">
        <v>80</v>
      </c>
      <c r="AT320" s="224" t="s">
        <v>75</v>
      </c>
      <c r="AU320" s="224" t="s">
        <v>80</v>
      </c>
      <c r="AY320" s="223" t="s">
        <v>181</v>
      </c>
      <c r="BK320" s="225">
        <f>SUM(BK321:BK343)</f>
        <v>0</v>
      </c>
    </row>
    <row r="321" spans="1:65" s="2" customFormat="1" ht="24.15" customHeight="1">
      <c r="A321" s="39"/>
      <c r="B321" s="40"/>
      <c r="C321" s="228" t="s">
        <v>463</v>
      </c>
      <c r="D321" s="228" t="s">
        <v>183</v>
      </c>
      <c r="E321" s="229" t="s">
        <v>424</v>
      </c>
      <c r="F321" s="230" t="s">
        <v>425</v>
      </c>
      <c r="G321" s="231" t="s">
        <v>186</v>
      </c>
      <c r="H321" s="232">
        <v>222.081</v>
      </c>
      <c r="I321" s="233"/>
      <c r="J321" s="234">
        <f>ROUND(I321*H321,2)</f>
        <v>0</v>
      </c>
      <c r="K321" s="230" t="s">
        <v>187</v>
      </c>
      <c r="L321" s="45"/>
      <c r="M321" s="235" t="s">
        <v>1</v>
      </c>
      <c r="N321" s="236" t="s">
        <v>41</v>
      </c>
      <c r="O321" s="92"/>
      <c r="P321" s="237">
        <f>O321*H321</f>
        <v>0</v>
      </c>
      <c r="Q321" s="237">
        <v>0.575</v>
      </c>
      <c r="R321" s="237">
        <f>Q321*H321</f>
        <v>127.69657499999998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188</v>
      </c>
      <c r="AT321" s="239" t="s">
        <v>183</v>
      </c>
      <c r="AU321" s="239" t="s">
        <v>84</v>
      </c>
      <c r="AY321" s="18" t="s">
        <v>181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80</v>
      </c>
      <c r="BK321" s="240">
        <f>ROUND(I321*H321,2)</f>
        <v>0</v>
      </c>
      <c r="BL321" s="18" t="s">
        <v>188</v>
      </c>
      <c r="BM321" s="239" t="s">
        <v>426</v>
      </c>
    </row>
    <row r="322" spans="1:51" s="13" customFormat="1" ht="12">
      <c r="A322" s="13"/>
      <c r="B322" s="241"/>
      <c r="C322" s="242"/>
      <c r="D322" s="243" t="s">
        <v>190</v>
      </c>
      <c r="E322" s="244" t="s">
        <v>1</v>
      </c>
      <c r="F322" s="245" t="s">
        <v>427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190</v>
      </c>
      <c r="AU322" s="251" t="s">
        <v>84</v>
      </c>
      <c r="AV322" s="13" t="s">
        <v>80</v>
      </c>
      <c r="AW322" s="13" t="s">
        <v>32</v>
      </c>
      <c r="AX322" s="13" t="s">
        <v>76</v>
      </c>
      <c r="AY322" s="251" t="s">
        <v>181</v>
      </c>
    </row>
    <row r="323" spans="1:51" s="14" customFormat="1" ht="12">
      <c r="A323" s="14"/>
      <c r="B323" s="252"/>
      <c r="C323" s="253"/>
      <c r="D323" s="243" t="s">
        <v>190</v>
      </c>
      <c r="E323" s="254" t="s">
        <v>1</v>
      </c>
      <c r="F323" s="255" t="s">
        <v>1205</v>
      </c>
      <c r="G323" s="253"/>
      <c r="H323" s="256">
        <v>222.081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190</v>
      </c>
      <c r="AU323" s="262" t="s">
        <v>84</v>
      </c>
      <c r="AV323" s="14" t="s">
        <v>84</v>
      </c>
      <c r="AW323" s="14" t="s">
        <v>32</v>
      </c>
      <c r="AX323" s="14" t="s">
        <v>80</v>
      </c>
      <c r="AY323" s="262" t="s">
        <v>181</v>
      </c>
    </row>
    <row r="324" spans="1:65" s="2" customFormat="1" ht="33" customHeight="1">
      <c r="A324" s="39"/>
      <c r="B324" s="40"/>
      <c r="C324" s="228" t="s">
        <v>468</v>
      </c>
      <c r="D324" s="228" t="s">
        <v>183</v>
      </c>
      <c r="E324" s="229" t="s">
        <v>429</v>
      </c>
      <c r="F324" s="230" t="s">
        <v>430</v>
      </c>
      <c r="G324" s="231" t="s">
        <v>186</v>
      </c>
      <c r="H324" s="232">
        <v>218.081</v>
      </c>
      <c r="I324" s="233"/>
      <c r="J324" s="234">
        <f>ROUND(I324*H324,2)</f>
        <v>0</v>
      </c>
      <c r="K324" s="230" t="s">
        <v>187</v>
      </c>
      <c r="L324" s="45"/>
      <c r="M324" s="235" t="s">
        <v>1</v>
      </c>
      <c r="N324" s="236" t="s">
        <v>41</v>
      </c>
      <c r="O324" s="92"/>
      <c r="P324" s="237">
        <f>O324*H324</f>
        <v>0</v>
      </c>
      <c r="Q324" s="237">
        <v>0.18463</v>
      </c>
      <c r="R324" s="237">
        <f>Q324*H324</f>
        <v>40.26429502999999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188</v>
      </c>
      <c r="AT324" s="239" t="s">
        <v>183</v>
      </c>
      <c r="AU324" s="239" t="s">
        <v>84</v>
      </c>
      <c r="AY324" s="18" t="s">
        <v>181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80</v>
      </c>
      <c r="BK324" s="240">
        <f>ROUND(I324*H324,2)</f>
        <v>0</v>
      </c>
      <c r="BL324" s="18" t="s">
        <v>188</v>
      </c>
      <c r="BM324" s="239" t="s">
        <v>431</v>
      </c>
    </row>
    <row r="325" spans="1:51" s="13" customFormat="1" ht="12">
      <c r="A325" s="13"/>
      <c r="B325" s="241"/>
      <c r="C325" s="242"/>
      <c r="D325" s="243" t="s">
        <v>190</v>
      </c>
      <c r="E325" s="244" t="s">
        <v>1</v>
      </c>
      <c r="F325" s="245" t="s">
        <v>432</v>
      </c>
      <c r="G325" s="242"/>
      <c r="H325" s="244" t="s">
        <v>1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1" t="s">
        <v>190</v>
      </c>
      <c r="AU325" s="251" t="s">
        <v>84</v>
      </c>
      <c r="AV325" s="13" t="s">
        <v>80</v>
      </c>
      <c r="AW325" s="13" t="s">
        <v>32</v>
      </c>
      <c r="AX325" s="13" t="s">
        <v>76</v>
      </c>
      <c r="AY325" s="251" t="s">
        <v>181</v>
      </c>
    </row>
    <row r="326" spans="1:51" s="14" customFormat="1" ht="12">
      <c r="A326" s="14"/>
      <c r="B326" s="252"/>
      <c r="C326" s="253"/>
      <c r="D326" s="243" t="s">
        <v>190</v>
      </c>
      <c r="E326" s="254" t="s">
        <v>1</v>
      </c>
      <c r="F326" s="255" t="s">
        <v>1250</v>
      </c>
      <c r="G326" s="253"/>
      <c r="H326" s="256">
        <v>218.081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2" t="s">
        <v>190</v>
      </c>
      <c r="AU326" s="262" t="s">
        <v>84</v>
      </c>
      <c r="AV326" s="14" t="s">
        <v>84</v>
      </c>
      <c r="AW326" s="14" t="s">
        <v>32</v>
      </c>
      <c r="AX326" s="14" t="s">
        <v>80</v>
      </c>
      <c r="AY326" s="262" t="s">
        <v>181</v>
      </c>
    </row>
    <row r="327" spans="1:65" s="2" customFormat="1" ht="24.15" customHeight="1">
      <c r="A327" s="39"/>
      <c r="B327" s="40"/>
      <c r="C327" s="228" t="s">
        <v>475</v>
      </c>
      <c r="D327" s="228" t="s">
        <v>183</v>
      </c>
      <c r="E327" s="229" t="s">
        <v>435</v>
      </c>
      <c r="F327" s="230" t="s">
        <v>436</v>
      </c>
      <c r="G327" s="231" t="s">
        <v>186</v>
      </c>
      <c r="H327" s="232">
        <v>222.081</v>
      </c>
      <c r="I327" s="233"/>
      <c r="J327" s="234">
        <f>ROUND(I327*H327,2)</f>
        <v>0</v>
      </c>
      <c r="K327" s="230" t="s">
        <v>187</v>
      </c>
      <c r="L327" s="45"/>
      <c r="M327" s="235" t="s">
        <v>1</v>
      </c>
      <c r="N327" s="236" t="s">
        <v>41</v>
      </c>
      <c r="O327" s="92"/>
      <c r="P327" s="237">
        <f>O327*H327</f>
        <v>0</v>
      </c>
      <c r="Q327" s="237">
        <v>0.33206</v>
      </c>
      <c r="R327" s="237">
        <f>Q327*H327</f>
        <v>73.74421686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188</v>
      </c>
      <c r="AT327" s="239" t="s">
        <v>183</v>
      </c>
      <c r="AU327" s="239" t="s">
        <v>84</v>
      </c>
      <c r="AY327" s="18" t="s">
        <v>181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80</v>
      </c>
      <c r="BK327" s="240">
        <f>ROUND(I327*H327,2)</f>
        <v>0</v>
      </c>
      <c r="BL327" s="18" t="s">
        <v>188</v>
      </c>
      <c r="BM327" s="239" t="s">
        <v>437</v>
      </c>
    </row>
    <row r="328" spans="1:51" s="13" customFormat="1" ht="12">
      <c r="A328" s="13"/>
      <c r="B328" s="241"/>
      <c r="C328" s="242"/>
      <c r="D328" s="243" t="s">
        <v>190</v>
      </c>
      <c r="E328" s="244" t="s">
        <v>1</v>
      </c>
      <c r="F328" s="245" t="s">
        <v>427</v>
      </c>
      <c r="G328" s="242"/>
      <c r="H328" s="244" t="s">
        <v>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1" t="s">
        <v>190</v>
      </c>
      <c r="AU328" s="251" t="s">
        <v>84</v>
      </c>
      <c r="AV328" s="13" t="s">
        <v>80</v>
      </c>
      <c r="AW328" s="13" t="s">
        <v>32</v>
      </c>
      <c r="AX328" s="13" t="s">
        <v>76</v>
      </c>
      <c r="AY328" s="251" t="s">
        <v>181</v>
      </c>
    </row>
    <row r="329" spans="1:51" s="14" customFormat="1" ht="12">
      <c r="A329" s="14"/>
      <c r="B329" s="252"/>
      <c r="C329" s="253"/>
      <c r="D329" s="243" t="s">
        <v>190</v>
      </c>
      <c r="E329" s="254" t="s">
        <v>1</v>
      </c>
      <c r="F329" s="255" t="s">
        <v>1205</v>
      </c>
      <c r="G329" s="253"/>
      <c r="H329" s="256">
        <v>222.081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190</v>
      </c>
      <c r="AU329" s="262" t="s">
        <v>84</v>
      </c>
      <c r="AV329" s="14" t="s">
        <v>84</v>
      </c>
      <c r="AW329" s="14" t="s">
        <v>32</v>
      </c>
      <c r="AX329" s="14" t="s">
        <v>80</v>
      </c>
      <c r="AY329" s="262" t="s">
        <v>181</v>
      </c>
    </row>
    <row r="330" spans="1:65" s="2" customFormat="1" ht="24.15" customHeight="1">
      <c r="A330" s="39"/>
      <c r="B330" s="40"/>
      <c r="C330" s="228" t="s">
        <v>479</v>
      </c>
      <c r="D330" s="228" t="s">
        <v>183</v>
      </c>
      <c r="E330" s="229" t="s">
        <v>439</v>
      </c>
      <c r="F330" s="230" t="s">
        <v>440</v>
      </c>
      <c r="G330" s="231" t="s">
        <v>186</v>
      </c>
      <c r="H330" s="232">
        <v>222.081</v>
      </c>
      <c r="I330" s="233"/>
      <c r="J330" s="234">
        <f>ROUND(I330*H330,2)</f>
        <v>0</v>
      </c>
      <c r="K330" s="230" t="s">
        <v>187</v>
      </c>
      <c r="L330" s="45"/>
      <c r="M330" s="235" t="s">
        <v>1</v>
      </c>
      <c r="N330" s="236" t="s">
        <v>41</v>
      </c>
      <c r="O330" s="92"/>
      <c r="P330" s="237">
        <f>O330*H330</f>
        <v>0</v>
      </c>
      <c r="Q330" s="237">
        <v>0.00601</v>
      </c>
      <c r="R330" s="237">
        <f>Q330*H330</f>
        <v>1.33470681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188</v>
      </c>
      <c r="AT330" s="239" t="s">
        <v>183</v>
      </c>
      <c r="AU330" s="239" t="s">
        <v>84</v>
      </c>
      <c r="AY330" s="18" t="s">
        <v>181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80</v>
      </c>
      <c r="BK330" s="240">
        <f>ROUND(I330*H330,2)</f>
        <v>0</v>
      </c>
      <c r="BL330" s="18" t="s">
        <v>188</v>
      </c>
      <c r="BM330" s="239" t="s">
        <v>441</v>
      </c>
    </row>
    <row r="331" spans="1:51" s="13" customFormat="1" ht="12">
      <c r="A331" s="13"/>
      <c r="B331" s="241"/>
      <c r="C331" s="242"/>
      <c r="D331" s="243" t="s">
        <v>190</v>
      </c>
      <c r="E331" s="244" t="s">
        <v>1</v>
      </c>
      <c r="F331" s="245" t="s">
        <v>427</v>
      </c>
      <c r="G331" s="242"/>
      <c r="H331" s="244" t="s">
        <v>1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1" t="s">
        <v>190</v>
      </c>
      <c r="AU331" s="251" t="s">
        <v>84</v>
      </c>
      <c r="AV331" s="13" t="s">
        <v>80</v>
      </c>
      <c r="AW331" s="13" t="s">
        <v>32</v>
      </c>
      <c r="AX331" s="13" t="s">
        <v>76</v>
      </c>
      <c r="AY331" s="251" t="s">
        <v>181</v>
      </c>
    </row>
    <row r="332" spans="1:51" s="14" customFormat="1" ht="12">
      <c r="A332" s="14"/>
      <c r="B332" s="252"/>
      <c r="C332" s="253"/>
      <c r="D332" s="243" t="s">
        <v>190</v>
      </c>
      <c r="E332" s="254" t="s">
        <v>1</v>
      </c>
      <c r="F332" s="255" t="s">
        <v>1205</v>
      </c>
      <c r="G332" s="253"/>
      <c r="H332" s="256">
        <v>222.081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2" t="s">
        <v>190</v>
      </c>
      <c r="AU332" s="262" t="s">
        <v>84</v>
      </c>
      <c r="AV332" s="14" t="s">
        <v>84</v>
      </c>
      <c r="AW332" s="14" t="s">
        <v>32</v>
      </c>
      <c r="AX332" s="14" t="s">
        <v>80</v>
      </c>
      <c r="AY332" s="262" t="s">
        <v>181</v>
      </c>
    </row>
    <row r="333" spans="1:65" s="2" customFormat="1" ht="21.75" customHeight="1">
      <c r="A333" s="39"/>
      <c r="B333" s="40"/>
      <c r="C333" s="228" t="s">
        <v>486</v>
      </c>
      <c r="D333" s="228" t="s">
        <v>183</v>
      </c>
      <c r="E333" s="229" t="s">
        <v>443</v>
      </c>
      <c r="F333" s="230" t="s">
        <v>444</v>
      </c>
      <c r="G333" s="231" t="s">
        <v>186</v>
      </c>
      <c r="H333" s="232">
        <v>484.98</v>
      </c>
      <c r="I333" s="233"/>
      <c r="J333" s="234">
        <f>ROUND(I333*H333,2)</f>
        <v>0</v>
      </c>
      <c r="K333" s="230" t="s">
        <v>187</v>
      </c>
      <c r="L333" s="45"/>
      <c r="M333" s="235" t="s">
        <v>1</v>
      </c>
      <c r="N333" s="236" t="s">
        <v>41</v>
      </c>
      <c r="O333" s="92"/>
      <c r="P333" s="237">
        <f>O333*H333</f>
        <v>0</v>
      </c>
      <c r="Q333" s="237">
        <v>0.00021</v>
      </c>
      <c r="R333" s="237">
        <f>Q333*H333</f>
        <v>0.10184580000000001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188</v>
      </c>
      <c r="AT333" s="239" t="s">
        <v>183</v>
      </c>
      <c r="AU333" s="239" t="s">
        <v>84</v>
      </c>
      <c r="AY333" s="18" t="s">
        <v>181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80</v>
      </c>
      <c r="BK333" s="240">
        <f>ROUND(I333*H333,2)</f>
        <v>0</v>
      </c>
      <c r="BL333" s="18" t="s">
        <v>188</v>
      </c>
      <c r="BM333" s="239" t="s">
        <v>445</v>
      </c>
    </row>
    <row r="334" spans="1:51" s="13" customFormat="1" ht="12">
      <c r="A334" s="13"/>
      <c r="B334" s="241"/>
      <c r="C334" s="242"/>
      <c r="D334" s="243" t="s">
        <v>190</v>
      </c>
      <c r="E334" s="244" t="s">
        <v>1</v>
      </c>
      <c r="F334" s="245" t="s">
        <v>427</v>
      </c>
      <c r="G334" s="242"/>
      <c r="H334" s="244" t="s">
        <v>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1" t="s">
        <v>190</v>
      </c>
      <c r="AU334" s="251" t="s">
        <v>84</v>
      </c>
      <c r="AV334" s="13" t="s">
        <v>80</v>
      </c>
      <c r="AW334" s="13" t="s">
        <v>32</v>
      </c>
      <c r="AX334" s="13" t="s">
        <v>76</v>
      </c>
      <c r="AY334" s="251" t="s">
        <v>181</v>
      </c>
    </row>
    <row r="335" spans="1:51" s="14" customFormat="1" ht="12">
      <c r="A335" s="14"/>
      <c r="B335" s="252"/>
      <c r="C335" s="253"/>
      <c r="D335" s="243" t="s">
        <v>190</v>
      </c>
      <c r="E335" s="254" t="s">
        <v>1</v>
      </c>
      <c r="F335" s="255" t="s">
        <v>1206</v>
      </c>
      <c r="G335" s="253"/>
      <c r="H335" s="256">
        <v>484.98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190</v>
      </c>
      <c r="AU335" s="262" t="s">
        <v>84</v>
      </c>
      <c r="AV335" s="14" t="s">
        <v>84</v>
      </c>
      <c r="AW335" s="14" t="s">
        <v>32</v>
      </c>
      <c r="AX335" s="14" t="s">
        <v>80</v>
      </c>
      <c r="AY335" s="262" t="s">
        <v>181</v>
      </c>
    </row>
    <row r="336" spans="1:65" s="2" customFormat="1" ht="33" customHeight="1">
      <c r="A336" s="39"/>
      <c r="B336" s="40"/>
      <c r="C336" s="228" t="s">
        <v>490</v>
      </c>
      <c r="D336" s="228" t="s">
        <v>183</v>
      </c>
      <c r="E336" s="229" t="s">
        <v>447</v>
      </c>
      <c r="F336" s="230" t="s">
        <v>448</v>
      </c>
      <c r="G336" s="231" t="s">
        <v>186</v>
      </c>
      <c r="H336" s="232">
        <v>484.98</v>
      </c>
      <c r="I336" s="233"/>
      <c r="J336" s="234">
        <f>ROUND(I336*H336,2)</f>
        <v>0</v>
      </c>
      <c r="K336" s="230" t="s">
        <v>187</v>
      </c>
      <c r="L336" s="45"/>
      <c r="M336" s="235" t="s">
        <v>1</v>
      </c>
      <c r="N336" s="236" t="s">
        <v>41</v>
      </c>
      <c r="O336" s="92"/>
      <c r="P336" s="237">
        <f>O336*H336</f>
        <v>0</v>
      </c>
      <c r="Q336" s="237">
        <v>0.12966</v>
      </c>
      <c r="R336" s="237">
        <f>Q336*H336</f>
        <v>62.8825068</v>
      </c>
      <c r="S336" s="237">
        <v>0</v>
      </c>
      <c r="T336" s="23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188</v>
      </c>
      <c r="AT336" s="239" t="s">
        <v>183</v>
      </c>
      <c r="AU336" s="239" t="s">
        <v>84</v>
      </c>
      <c r="AY336" s="18" t="s">
        <v>181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80</v>
      </c>
      <c r="BK336" s="240">
        <f>ROUND(I336*H336,2)</f>
        <v>0</v>
      </c>
      <c r="BL336" s="18" t="s">
        <v>188</v>
      </c>
      <c r="BM336" s="239" t="s">
        <v>449</v>
      </c>
    </row>
    <row r="337" spans="1:51" s="13" customFormat="1" ht="12">
      <c r="A337" s="13"/>
      <c r="B337" s="241"/>
      <c r="C337" s="242"/>
      <c r="D337" s="243" t="s">
        <v>190</v>
      </c>
      <c r="E337" s="244" t="s">
        <v>1</v>
      </c>
      <c r="F337" s="245" t="s">
        <v>427</v>
      </c>
      <c r="G337" s="242"/>
      <c r="H337" s="244" t="s">
        <v>1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1" t="s">
        <v>190</v>
      </c>
      <c r="AU337" s="251" t="s">
        <v>84</v>
      </c>
      <c r="AV337" s="13" t="s">
        <v>80</v>
      </c>
      <c r="AW337" s="13" t="s">
        <v>32</v>
      </c>
      <c r="AX337" s="13" t="s">
        <v>76</v>
      </c>
      <c r="AY337" s="251" t="s">
        <v>181</v>
      </c>
    </row>
    <row r="338" spans="1:51" s="14" customFormat="1" ht="12">
      <c r="A338" s="14"/>
      <c r="B338" s="252"/>
      <c r="C338" s="253"/>
      <c r="D338" s="243" t="s">
        <v>190</v>
      </c>
      <c r="E338" s="254" t="s">
        <v>1</v>
      </c>
      <c r="F338" s="255" t="s">
        <v>1206</v>
      </c>
      <c r="G338" s="253"/>
      <c r="H338" s="256">
        <v>484.98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190</v>
      </c>
      <c r="AU338" s="262" t="s">
        <v>84</v>
      </c>
      <c r="AV338" s="14" t="s">
        <v>84</v>
      </c>
      <c r="AW338" s="14" t="s">
        <v>32</v>
      </c>
      <c r="AX338" s="14" t="s">
        <v>80</v>
      </c>
      <c r="AY338" s="262" t="s">
        <v>181</v>
      </c>
    </row>
    <row r="339" spans="1:65" s="2" customFormat="1" ht="33" customHeight="1">
      <c r="A339" s="39"/>
      <c r="B339" s="40"/>
      <c r="C339" s="228" t="s">
        <v>496</v>
      </c>
      <c r="D339" s="228" t="s">
        <v>183</v>
      </c>
      <c r="E339" s="229" t="s">
        <v>451</v>
      </c>
      <c r="F339" s="230" t="s">
        <v>452</v>
      </c>
      <c r="G339" s="231" t="s">
        <v>186</v>
      </c>
      <c r="H339" s="232">
        <v>4</v>
      </c>
      <c r="I339" s="233"/>
      <c r="J339" s="234">
        <f>ROUND(I339*H339,2)</f>
        <v>0</v>
      </c>
      <c r="K339" s="230" t="s">
        <v>187</v>
      </c>
      <c r="L339" s="45"/>
      <c r="M339" s="235" t="s">
        <v>1</v>
      </c>
      <c r="N339" s="236" t="s">
        <v>41</v>
      </c>
      <c r="O339" s="92"/>
      <c r="P339" s="237">
        <f>O339*H339</f>
        <v>0</v>
      </c>
      <c r="Q339" s="237">
        <v>0.18463</v>
      </c>
      <c r="R339" s="237">
        <f>Q339*H339</f>
        <v>0.73852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188</v>
      </c>
      <c r="AT339" s="239" t="s">
        <v>183</v>
      </c>
      <c r="AU339" s="239" t="s">
        <v>84</v>
      </c>
      <c r="AY339" s="18" t="s">
        <v>181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80</v>
      </c>
      <c r="BK339" s="240">
        <f>ROUND(I339*H339,2)</f>
        <v>0</v>
      </c>
      <c r="BL339" s="18" t="s">
        <v>188</v>
      </c>
      <c r="BM339" s="239" t="s">
        <v>453</v>
      </c>
    </row>
    <row r="340" spans="1:51" s="13" customFormat="1" ht="12">
      <c r="A340" s="13"/>
      <c r="B340" s="241"/>
      <c r="C340" s="242"/>
      <c r="D340" s="243" t="s">
        <v>190</v>
      </c>
      <c r="E340" s="244" t="s">
        <v>1</v>
      </c>
      <c r="F340" s="245" t="s">
        <v>427</v>
      </c>
      <c r="G340" s="242"/>
      <c r="H340" s="244" t="s">
        <v>1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190</v>
      </c>
      <c r="AU340" s="251" t="s">
        <v>84</v>
      </c>
      <c r="AV340" s="13" t="s">
        <v>80</v>
      </c>
      <c r="AW340" s="13" t="s">
        <v>32</v>
      </c>
      <c r="AX340" s="13" t="s">
        <v>76</v>
      </c>
      <c r="AY340" s="251" t="s">
        <v>181</v>
      </c>
    </row>
    <row r="341" spans="1:51" s="14" customFormat="1" ht="12">
      <c r="A341" s="14"/>
      <c r="B341" s="252"/>
      <c r="C341" s="253"/>
      <c r="D341" s="243" t="s">
        <v>190</v>
      </c>
      <c r="E341" s="254" t="s">
        <v>1</v>
      </c>
      <c r="F341" s="255" t="s">
        <v>1251</v>
      </c>
      <c r="G341" s="253"/>
      <c r="H341" s="256">
        <v>4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2" t="s">
        <v>190</v>
      </c>
      <c r="AU341" s="262" t="s">
        <v>84</v>
      </c>
      <c r="AV341" s="14" t="s">
        <v>84</v>
      </c>
      <c r="AW341" s="14" t="s">
        <v>32</v>
      </c>
      <c r="AX341" s="14" t="s">
        <v>80</v>
      </c>
      <c r="AY341" s="262" t="s">
        <v>181</v>
      </c>
    </row>
    <row r="342" spans="1:65" s="2" customFormat="1" ht="24.15" customHeight="1">
      <c r="A342" s="39"/>
      <c r="B342" s="40"/>
      <c r="C342" s="228" t="s">
        <v>500</v>
      </c>
      <c r="D342" s="228" t="s">
        <v>183</v>
      </c>
      <c r="E342" s="229" t="s">
        <v>1252</v>
      </c>
      <c r="F342" s="230" t="s">
        <v>1253</v>
      </c>
      <c r="G342" s="231" t="s">
        <v>186</v>
      </c>
      <c r="H342" s="232">
        <v>27</v>
      </c>
      <c r="I342" s="233"/>
      <c r="J342" s="234">
        <f>ROUND(I342*H342,2)</f>
        <v>0</v>
      </c>
      <c r="K342" s="230" t="s">
        <v>187</v>
      </c>
      <c r="L342" s="45"/>
      <c r="M342" s="235" t="s">
        <v>1</v>
      </c>
      <c r="N342" s="236" t="s">
        <v>41</v>
      </c>
      <c r="O342" s="92"/>
      <c r="P342" s="237">
        <f>O342*H342</f>
        <v>0</v>
      </c>
      <c r="Q342" s="237">
        <v>0.11162</v>
      </c>
      <c r="R342" s="237">
        <f>Q342*H342</f>
        <v>3.01374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188</v>
      </c>
      <c r="AT342" s="239" t="s">
        <v>183</v>
      </c>
      <c r="AU342" s="239" t="s">
        <v>84</v>
      </c>
      <c r="AY342" s="18" t="s">
        <v>181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80</v>
      </c>
      <c r="BK342" s="240">
        <f>ROUND(I342*H342,2)</f>
        <v>0</v>
      </c>
      <c r="BL342" s="18" t="s">
        <v>188</v>
      </c>
      <c r="BM342" s="239" t="s">
        <v>1254</v>
      </c>
    </row>
    <row r="343" spans="1:51" s="14" customFormat="1" ht="12">
      <c r="A343" s="14"/>
      <c r="B343" s="252"/>
      <c r="C343" s="253"/>
      <c r="D343" s="243" t="s">
        <v>190</v>
      </c>
      <c r="E343" s="254" t="s">
        <v>1</v>
      </c>
      <c r="F343" s="255" t="s">
        <v>1179</v>
      </c>
      <c r="G343" s="253"/>
      <c r="H343" s="256">
        <v>27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2" t="s">
        <v>190</v>
      </c>
      <c r="AU343" s="262" t="s">
        <v>84</v>
      </c>
      <c r="AV343" s="14" t="s">
        <v>84</v>
      </c>
      <c r="AW343" s="14" t="s">
        <v>32</v>
      </c>
      <c r="AX343" s="14" t="s">
        <v>80</v>
      </c>
      <c r="AY343" s="262" t="s">
        <v>181</v>
      </c>
    </row>
    <row r="344" spans="1:63" s="12" customFormat="1" ht="22.8" customHeight="1">
      <c r="A344" s="12"/>
      <c r="B344" s="212"/>
      <c r="C344" s="213"/>
      <c r="D344" s="214" t="s">
        <v>75</v>
      </c>
      <c r="E344" s="226" t="s">
        <v>222</v>
      </c>
      <c r="F344" s="226" t="s">
        <v>455</v>
      </c>
      <c r="G344" s="213"/>
      <c r="H344" s="213"/>
      <c r="I344" s="216"/>
      <c r="J344" s="227">
        <f>BK344</f>
        <v>0</v>
      </c>
      <c r="K344" s="213"/>
      <c r="L344" s="218"/>
      <c r="M344" s="219"/>
      <c r="N344" s="220"/>
      <c r="O344" s="220"/>
      <c r="P344" s="221">
        <f>SUM(P345:P563)</f>
        <v>0</v>
      </c>
      <c r="Q344" s="220"/>
      <c r="R344" s="221">
        <f>SUM(R345:R563)</f>
        <v>4.4259083</v>
      </c>
      <c r="S344" s="220"/>
      <c r="T344" s="222">
        <f>SUM(T345:T563)</f>
        <v>0.7055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3" t="s">
        <v>80</v>
      </c>
      <c r="AT344" s="224" t="s">
        <v>75</v>
      </c>
      <c r="AU344" s="224" t="s">
        <v>80</v>
      </c>
      <c r="AY344" s="223" t="s">
        <v>181</v>
      </c>
      <c r="BK344" s="225">
        <f>SUM(BK345:BK563)</f>
        <v>0</v>
      </c>
    </row>
    <row r="345" spans="1:65" s="2" customFormat="1" ht="24.15" customHeight="1">
      <c r="A345" s="39"/>
      <c r="B345" s="40"/>
      <c r="C345" s="228" t="s">
        <v>261</v>
      </c>
      <c r="D345" s="228" t="s">
        <v>183</v>
      </c>
      <c r="E345" s="229" t="s">
        <v>457</v>
      </c>
      <c r="F345" s="230" t="s">
        <v>458</v>
      </c>
      <c r="G345" s="231" t="s">
        <v>459</v>
      </c>
      <c r="H345" s="232">
        <v>4</v>
      </c>
      <c r="I345" s="233"/>
      <c r="J345" s="234">
        <f>ROUND(I345*H345,2)</f>
        <v>0</v>
      </c>
      <c r="K345" s="230" t="s">
        <v>187</v>
      </c>
      <c r="L345" s="45"/>
      <c r="M345" s="235" t="s">
        <v>1</v>
      </c>
      <c r="N345" s="236" t="s">
        <v>41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188</v>
      </c>
      <c r="AT345" s="239" t="s">
        <v>183</v>
      </c>
      <c r="AU345" s="239" t="s">
        <v>84</v>
      </c>
      <c r="AY345" s="18" t="s">
        <v>181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80</v>
      </c>
      <c r="BK345" s="240">
        <f>ROUND(I345*H345,2)</f>
        <v>0</v>
      </c>
      <c r="BL345" s="18" t="s">
        <v>188</v>
      </c>
      <c r="BM345" s="239" t="s">
        <v>460</v>
      </c>
    </row>
    <row r="346" spans="1:51" s="13" customFormat="1" ht="12">
      <c r="A346" s="13"/>
      <c r="B346" s="241"/>
      <c r="C346" s="242"/>
      <c r="D346" s="243" t="s">
        <v>190</v>
      </c>
      <c r="E346" s="244" t="s">
        <v>1</v>
      </c>
      <c r="F346" s="245" t="s">
        <v>1255</v>
      </c>
      <c r="G346" s="242"/>
      <c r="H346" s="244" t="s">
        <v>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190</v>
      </c>
      <c r="AU346" s="251" t="s">
        <v>84</v>
      </c>
      <c r="AV346" s="13" t="s">
        <v>80</v>
      </c>
      <c r="AW346" s="13" t="s">
        <v>32</v>
      </c>
      <c r="AX346" s="13" t="s">
        <v>76</v>
      </c>
      <c r="AY346" s="251" t="s">
        <v>181</v>
      </c>
    </row>
    <row r="347" spans="1:51" s="14" customFormat="1" ht="12">
      <c r="A347" s="14"/>
      <c r="B347" s="252"/>
      <c r="C347" s="253"/>
      <c r="D347" s="243" t="s">
        <v>190</v>
      </c>
      <c r="E347" s="254" t="s">
        <v>1</v>
      </c>
      <c r="F347" s="255" t="s">
        <v>1256</v>
      </c>
      <c r="G347" s="253"/>
      <c r="H347" s="256">
        <v>4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2" t="s">
        <v>190</v>
      </c>
      <c r="AU347" s="262" t="s">
        <v>84</v>
      </c>
      <c r="AV347" s="14" t="s">
        <v>84</v>
      </c>
      <c r="AW347" s="14" t="s">
        <v>32</v>
      </c>
      <c r="AX347" s="14" t="s">
        <v>80</v>
      </c>
      <c r="AY347" s="262" t="s">
        <v>181</v>
      </c>
    </row>
    <row r="348" spans="1:65" s="2" customFormat="1" ht="24.15" customHeight="1">
      <c r="A348" s="39"/>
      <c r="B348" s="40"/>
      <c r="C348" s="228" t="s">
        <v>510</v>
      </c>
      <c r="D348" s="228" t="s">
        <v>183</v>
      </c>
      <c r="E348" s="229" t="s">
        <v>469</v>
      </c>
      <c r="F348" s="230" t="s">
        <v>470</v>
      </c>
      <c r="G348" s="231" t="s">
        <v>471</v>
      </c>
      <c r="H348" s="232">
        <v>1</v>
      </c>
      <c r="I348" s="233"/>
      <c r="J348" s="234">
        <f>ROUND(I348*H348,2)</f>
        <v>0</v>
      </c>
      <c r="K348" s="230" t="s">
        <v>1</v>
      </c>
      <c r="L348" s="45"/>
      <c r="M348" s="235" t="s">
        <v>1</v>
      </c>
      <c r="N348" s="236" t="s">
        <v>41</v>
      </c>
      <c r="O348" s="92"/>
      <c r="P348" s="237">
        <f>O348*H348</f>
        <v>0</v>
      </c>
      <c r="Q348" s="237">
        <v>0.001</v>
      </c>
      <c r="R348" s="237">
        <f>Q348*H348</f>
        <v>0.001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188</v>
      </c>
      <c r="AT348" s="239" t="s">
        <v>183</v>
      </c>
      <c r="AU348" s="239" t="s">
        <v>84</v>
      </c>
      <c r="AY348" s="18" t="s">
        <v>181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80</v>
      </c>
      <c r="BK348" s="240">
        <f>ROUND(I348*H348,2)</f>
        <v>0</v>
      </c>
      <c r="BL348" s="18" t="s">
        <v>188</v>
      </c>
      <c r="BM348" s="239" t="s">
        <v>472</v>
      </c>
    </row>
    <row r="349" spans="1:51" s="13" customFormat="1" ht="12">
      <c r="A349" s="13"/>
      <c r="B349" s="241"/>
      <c r="C349" s="242"/>
      <c r="D349" s="243" t="s">
        <v>190</v>
      </c>
      <c r="E349" s="244" t="s">
        <v>1</v>
      </c>
      <c r="F349" s="245" t="s">
        <v>473</v>
      </c>
      <c r="G349" s="242"/>
      <c r="H349" s="244" t="s">
        <v>1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190</v>
      </c>
      <c r="AU349" s="251" t="s">
        <v>84</v>
      </c>
      <c r="AV349" s="13" t="s">
        <v>80</v>
      </c>
      <c r="AW349" s="13" t="s">
        <v>32</v>
      </c>
      <c r="AX349" s="13" t="s">
        <v>76</v>
      </c>
      <c r="AY349" s="251" t="s">
        <v>181</v>
      </c>
    </row>
    <row r="350" spans="1:51" s="13" customFormat="1" ht="12">
      <c r="A350" s="13"/>
      <c r="B350" s="241"/>
      <c r="C350" s="242"/>
      <c r="D350" s="243" t="s">
        <v>190</v>
      </c>
      <c r="E350" s="244" t="s">
        <v>1</v>
      </c>
      <c r="F350" s="245" t="s">
        <v>474</v>
      </c>
      <c r="G350" s="242"/>
      <c r="H350" s="244" t="s">
        <v>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190</v>
      </c>
      <c r="AU350" s="251" t="s">
        <v>84</v>
      </c>
      <c r="AV350" s="13" t="s">
        <v>80</v>
      </c>
      <c r="AW350" s="13" t="s">
        <v>32</v>
      </c>
      <c r="AX350" s="13" t="s">
        <v>76</v>
      </c>
      <c r="AY350" s="251" t="s">
        <v>181</v>
      </c>
    </row>
    <row r="351" spans="1:51" s="14" customFormat="1" ht="12">
      <c r="A351" s="14"/>
      <c r="B351" s="252"/>
      <c r="C351" s="253"/>
      <c r="D351" s="243" t="s">
        <v>190</v>
      </c>
      <c r="E351" s="254" t="s">
        <v>1</v>
      </c>
      <c r="F351" s="255" t="s">
        <v>80</v>
      </c>
      <c r="G351" s="253"/>
      <c r="H351" s="256">
        <v>1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190</v>
      </c>
      <c r="AU351" s="262" t="s">
        <v>84</v>
      </c>
      <c r="AV351" s="14" t="s">
        <v>84</v>
      </c>
      <c r="AW351" s="14" t="s">
        <v>32</v>
      </c>
      <c r="AX351" s="14" t="s">
        <v>80</v>
      </c>
      <c r="AY351" s="262" t="s">
        <v>181</v>
      </c>
    </row>
    <row r="352" spans="1:65" s="2" customFormat="1" ht="24.15" customHeight="1">
      <c r="A352" s="39"/>
      <c r="B352" s="40"/>
      <c r="C352" s="228" t="s">
        <v>514</v>
      </c>
      <c r="D352" s="228" t="s">
        <v>183</v>
      </c>
      <c r="E352" s="229" t="s">
        <v>849</v>
      </c>
      <c r="F352" s="230" t="s">
        <v>850</v>
      </c>
      <c r="G352" s="231" t="s">
        <v>203</v>
      </c>
      <c r="H352" s="232">
        <v>3</v>
      </c>
      <c r="I352" s="233"/>
      <c r="J352" s="234">
        <f>ROUND(I352*H352,2)</f>
        <v>0</v>
      </c>
      <c r="K352" s="230" t="s">
        <v>187</v>
      </c>
      <c r="L352" s="45"/>
      <c r="M352" s="235" t="s">
        <v>1</v>
      </c>
      <c r="N352" s="236" t="s">
        <v>41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188</v>
      </c>
      <c r="AT352" s="239" t="s">
        <v>183</v>
      </c>
      <c r="AU352" s="239" t="s">
        <v>84</v>
      </c>
      <c r="AY352" s="18" t="s">
        <v>181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80</v>
      </c>
      <c r="BK352" s="240">
        <f>ROUND(I352*H352,2)</f>
        <v>0</v>
      </c>
      <c r="BL352" s="18" t="s">
        <v>188</v>
      </c>
      <c r="BM352" s="239" t="s">
        <v>985</v>
      </c>
    </row>
    <row r="353" spans="1:51" s="13" customFormat="1" ht="12">
      <c r="A353" s="13"/>
      <c r="B353" s="241"/>
      <c r="C353" s="242"/>
      <c r="D353" s="243" t="s">
        <v>190</v>
      </c>
      <c r="E353" s="244" t="s">
        <v>1</v>
      </c>
      <c r="F353" s="245" t="s">
        <v>1255</v>
      </c>
      <c r="G353" s="242"/>
      <c r="H353" s="244" t="s">
        <v>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190</v>
      </c>
      <c r="AU353" s="251" t="s">
        <v>84</v>
      </c>
      <c r="AV353" s="13" t="s">
        <v>80</v>
      </c>
      <c r="AW353" s="13" t="s">
        <v>32</v>
      </c>
      <c r="AX353" s="13" t="s">
        <v>76</v>
      </c>
      <c r="AY353" s="251" t="s">
        <v>181</v>
      </c>
    </row>
    <row r="354" spans="1:51" s="14" customFormat="1" ht="12">
      <c r="A354" s="14"/>
      <c r="B354" s="252"/>
      <c r="C354" s="253"/>
      <c r="D354" s="243" t="s">
        <v>190</v>
      </c>
      <c r="E354" s="254" t="s">
        <v>785</v>
      </c>
      <c r="F354" s="255" t="s">
        <v>986</v>
      </c>
      <c r="G354" s="253"/>
      <c r="H354" s="256">
        <v>3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190</v>
      </c>
      <c r="AU354" s="262" t="s">
        <v>84</v>
      </c>
      <c r="AV354" s="14" t="s">
        <v>84</v>
      </c>
      <c r="AW354" s="14" t="s">
        <v>32</v>
      </c>
      <c r="AX354" s="14" t="s">
        <v>80</v>
      </c>
      <c r="AY354" s="262" t="s">
        <v>181</v>
      </c>
    </row>
    <row r="355" spans="1:65" s="2" customFormat="1" ht="16.5" customHeight="1">
      <c r="A355" s="39"/>
      <c r="B355" s="40"/>
      <c r="C355" s="285" t="s">
        <v>518</v>
      </c>
      <c r="D355" s="285" t="s">
        <v>369</v>
      </c>
      <c r="E355" s="286" t="s">
        <v>853</v>
      </c>
      <c r="F355" s="287" t="s">
        <v>854</v>
      </c>
      <c r="G355" s="288" t="s">
        <v>203</v>
      </c>
      <c r="H355" s="289">
        <v>3.045</v>
      </c>
      <c r="I355" s="290"/>
      <c r="J355" s="291">
        <f>ROUND(I355*H355,2)</f>
        <v>0</v>
      </c>
      <c r="K355" s="287" t="s">
        <v>690</v>
      </c>
      <c r="L355" s="292"/>
      <c r="M355" s="293" t="s">
        <v>1</v>
      </c>
      <c r="N355" s="294" t="s">
        <v>41</v>
      </c>
      <c r="O355" s="92"/>
      <c r="P355" s="237">
        <f>O355*H355</f>
        <v>0</v>
      </c>
      <c r="Q355" s="237">
        <v>0.00037</v>
      </c>
      <c r="R355" s="237">
        <f>Q355*H355</f>
        <v>0.0011266499999999999</v>
      </c>
      <c r="S355" s="237">
        <v>0</v>
      </c>
      <c r="T355" s="23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222</v>
      </c>
      <c r="AT355" s="239" t="s">
        <v>369</v>
      </c>
      <c r="AU355" s="239" t="s">
        <v>84</v>
      </c>
      <c r="AY355" s="18" t="s">
        <v>181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80</v>
      </c>
      <c r="BK355" s="240">
        <f>ROUND(I355*H355,2)</f>
        <v>0</v>
      </c>
      <c r="BL355" s="18" t="s">
        <v>188</v>
      </c>
      <c r="BM355" s="239" t="s">
        <v>987</v>
      </c>
    </row>
    <row r="356" spans="1:51" s="14" customFormat="1" ht="12">
      <c r="A356" s="14"/>
      <c r="B356" s="252"/>
      <c r="C356" s="253"/>
      <c r="D356" s="243" t="s">
        <v>190</v>
      </c>
      <c r="E356" s="254" t="s">
        <v>1</v>
      </c>
      <c r="F356" s="255" t="s">
        <v>856</v>
      </c>
      <c r="G356" s="253"/>
      <c r="H356" s="256">
        <v>3.045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2" t="s">
        <v>190</v>
      </c>
      <c r="AU356" s="262" t="s">
        <v>84</v>
      </c>
      <c r="AV356" s="14" t="s">
        <v>84</v>
      </c>
      <c r="AW356" s="14" t="s">
        <v>32</v>
      </c>
      <c r="AX356" s="14" t="s">
        <v>80</v>
      </c>
      <c r="AY356" s="262" t="s">
        <v>181</v>
      </c>
    </row>
    <row r="357" spans="1:65" s="2" customFormat="1" ht="24.15" customHeight="1">
      <c r="A357" s="39"/>
      <c r="B357" s="40"/>
      <c r="C357" s="228" t="s">
        <v>524</v>
      </c>
      <c r="D357" s="228" t="s">
        <v>183</v>
      </c>
      <c r="E357" s="229" t="s">
        <v>988</v>
      </c>
      <c r="F357" s="230" t="s">
        <v>989</v>
      </c>
      <c r="G357" s="231" t="s">
        <v>203</v>
      </c>
      <c r="H357" s="232">
        <v>15</v>
      </c>
      <c r="I357" s="233"/>
      <c r="J357" s="234">
        <f>ROUND(I357*H357,2)</f>
        <v>0</v>
      </c>
      <c r="K357" s="230" t="s">
        <v>187</v>
      </c>
      <c r="L357" s="45"/>
      <c r="M357" s="235" t="s">
        <v>1</v>
      </c>
      <c r="N357" s="236" t="s">
        <v>41</v>
      </c>
      <c r="O357" s="92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188</v>
      </c>
      <c r="AT357" s="239" t="s">
        <v>183</v>
      </c>
      <c r="AU357" s="239" t="s">
        <v>84</v>
      </c>
      <c r="AY357" s="18" t="s">
        <v>181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80</v>
      </c>
      <c r="BK357" s="240">
        <f>ROUND(I357*H357,2)</f>
        <v>0</v>
      </c>
      <c r="BL357" s="18" t="s">
        <v>188</v>
      </c>
      <c r="BM357" s="239" t="s">
        <v>990</v>
      </c>
    </row>
    <row r="358" spans="1:65" s="2" customFormat="1" ht="24.15" customHeight="1">
      <c r="A358" s="39"/>
      <c r="B358" s="40"/>
      <c r="C358" s="285" t="s">
        <v>529</v>
      </c>
      <c r="D358" s="285" t="s">
        <v>369</v>
      </c>
      <c r="E358" s="286" t="s">
        <v>992</v>
      </c>
      <c r="F358" s="287" t="s">
        <v>993</v>
      </c>
      <c r="G358" s="288" t="s">
        <v>203</v>
      </c>
      <c r="H358" s="289">
        <v>15.225</v>
      </c>
      <c r="I358" s="290"/>
      <c r="J358" s="291">
        <f>ROUND(I358*H358,2)</f>
        <v>0</v>
      </c>
      <c r="K358" s="287" t="s">
        <v>187</v>
      </c>
      <c r="L358" s="292"/>
      <c r="M358" s="293" t="s">
        <v>1</v>
      </c>
      <c r="N358" s="294" t="s">
        <v>41</v>
      </c>
      <c r="O358" s="92"/>
      <c r="P358" s="237">
        <f>O358*H358</f>
        <v>0</v>
      </c>
      <c r="Q358" s="237">
        <v>0.00106</v>
      </c>
      <c r="R358" s="237">
        <f>Q358*H358</f>
        <v>0.0161385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222</v>
      </c>
      <c r="AT358" s="239" t="s">
        <v>369</v>
      </c>
      <c r="AU358" s="239" t="s">
        <v>84</v>
      </c>
      <c r="AY358" s="18" t="s">
        <v>181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80</v>
      </c>
      <c r="BK358" s="240">
        <f>ROUND(I358*H358,2)</f>
        <v>0</v>
      </c>
      <c r="BL358" s="18" t="s">
        <v>188</v>
      </c>
      <c r="BM358" s="239" t="s">
        <v>994</v>
      </c>
    </row>
    <row r="359" spans="1:51" s="13" customFormat="1" ht="12">
      <c r="A359" s="13"/>
      <c r="B359" s="241"/>
      <c r="C359" s="242"/>
      <c r="D359" s="243" t="s">
        <v>190</v>
      </c>
      <c r="E359" s="244" t="s">
        <v>1</v>
      </c>
      <c r="F359" s="245" t="s">
        <v>1255</v>
      </c>
      <c r="G359" s="242"/>
      <c r="H359" s="244" t="s">
        <v>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1" t="s">
        <v>190</v>
      </c>
      <c r="AU359" s="251" t="s">
        <v>84</v>
      </c>
      <c r="AV359" s="13" t="s">
        <v>80</v>
      </c>
      <c r="AW359" s="13" t="s">
        <v>32</v>
      </c>
      <c r="AX359" s="13" t="s">
        <v>76</v>
      </c>
      <c r="AY359" s="251" t="s">
        <v>181</v>
      </c>
    </row>
    <row r="360" spans="1:51" s="13" customFormat="1" ht="12">
      <c r="A360" s="13"/>
      <c r="B360" s="241"/>
      <c r="C360" s="242"/>
      <c r="D360" s="243" t="s">
        <v>190</v>
      </c>
      <c r="E360" s="244" t="s">
        <v>1</v>
      </c>
      <c r="F360" s="245" t="s">
        <v>995</v>
      </c>
      <c r="G360" s="242"/>
      <c r="H360" s="244" t="s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190</v>
      </c>
      <c r="AU360" s="251" t="s">
        <v>84</v>
      </c>
      <c r="AV360" s="13" t="s">
        <v>80</v>
      </c>
      <c r="AW360" s="13" t="s">
        <v>32</v>
      </c>
      <c r="AX360" s="13" t="s">
        <v>76</v>
      </c>
      <c r="AY360" s="251" t="s">
        <v>181</v>
      </c>
    </row>
    <row r="361" spans="1:51" s="13" customFormat="1" ht="12">
      <c r="A361" s="13"/>
      <c r="B361" s="241"/>
      <c r="C361" s="242"/>
      <c r="D361" s="243" t="s">
        <v>190</v>
      </c>
      <c r="E361" s="244" t="s">
        <v>1</v>
      </c>
      <c r="F361" s="245" t="s">
        <v>484</v>
      </c>
      <c r="G361" s="242"/>
      <c r="H361" s="244" t="s">
        <v>1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1" t="s">
        <v>190</v>
      </c>
      <c r="AU361" s="251" t="s">
        <v>84</v>
      </c>
      <c r="AV361" s="13" t="s">
        <v>80</v>
      </c>
      <c r="AW361" s="13" t="s">
        <v>32</v>
      </c>
      <c r="AX361" s="13" t="s">
        <v>76</v>
      </c>
      <c r="AY361" s="251" t="s">
        <v>181</v>
      </c>
    </row>
    <row r="362" spans="1:51" s="14" customFormat="1" ht="12">
      <c r="A362" s="14"/>
      <c r="B362" s="252"/>
      <c r="C362" s="253"/>
      <c r="D362" s="243" t="s">
        <v>190</v>
      </c>
      <c r="E362" s="254" t="s">
        <v>1</v>
      </c>
      <c r="F362" s="255" t="s">
        <v>996</v>
      </c>
      <c r="G362" s="253"/>
      <c r="H362" s="256">
        <v>15.225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2" t="s">
        <v>190</v>
      </c>
      <c r="AU362" s="262" t="s">
        <v>84</v>
      </c>
      <c r="AV362" s="14" t="s">
        <v>84</v>
      </c>
      <c r="AW362" s="14" t="s">
        <v>32</v>
      </c>
      <c r="AX362" s="14" t="s">
        <v>80</v>
      </c>
      <c r="AY362" s="262" t="s">
        <v>181</v>
      </c>
    </row>
    <row r="363" spans="1:65" s="2" customFormat="1" ht="24.15" customHeight="1">
      <c r="A363" s="39"/>
      <c r="B363" s="40"/>
      <c r="C363" s="228" t="s">
        <v>534</v>
      </c>
      <c r="D363" s="228" t="s">
        <v>183</v>
      </c>
      <c r="E363" s="229" t="s">
        <v>476</v>
      </c>
      <c r="F363" s="230" t="s">
        <v>477</v>
      </c>
      <c r="G363" s="231" t="s">
        <v>203</v>
      </c>
      <c r="H363" s="232">
        <v>5</v>
      </c>
      <c r="I363" s="233"/>
      <c r="J363" s="234">
        <f>ROUND(I363*H363,2)</f>
        <v>0</v>
      </c>
      <c r="K363" s="230" t="s">
        <v>187</v>
      </c>
      <c r="L363" s="45"/>
      <c r="M363" s="235" t="s">
        <v>1</v>
      </c>
      <c r="N363" s="236" t="s">
        <v>41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188</v>
      </c>
      <c r="AT363" s="239" t="s">
        <v>183</v>
      </c>
      <c r="AU363" s="239" t="s">
        <v>84</v>
      </c>
      <c r="AY363" s="18" t="s">
        <v>181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80</v>
      </c>
      <c r="BK363" s="240">
        <f>ROUND(I363*H363,2)</f>
        <v>0</v>
      </c>
      <c r="BL363" s="18" t="s">
        <v>188</v>
      </c>
      <c r="BM363" s="239" t="s">
        <v>478</v>
      </c>
    </row>
    <row r="364" spans="1:51" s="13" customFormat="1" ht="12">
      <c r="A364" s="13"/>
      <c r="B364" s="241"/>
      <c r="C364" s="242"/>
      <c r="D364" s="243" t="s">
        <v>190</v>
      </c>
      <c r="E364" s="244" t="s">
        <v>1</v>
      </c>
      <c r="F364" s="245" t="s">
        <v>1255</v>
      </c>
      <c r="G364" s="242"/>
      <c r="H364" s="244" t="s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1" t="s">
        <v>190</v>
      </c>
      <c r="AU364" s="251" t="s">
        <v>84</v>
      </c>
      <c r="AV364" s="13" t="s">
        <v>80</v>
      </c>
      <c r="AW364" s="13" t="s">
        <v>32</v>
      </c>
      <c r="AX364" s="13" t="s">
        <v>76</v>
      </c>
      <c r="AY364" s="251" t="s">
        <v>181</v>
      </c>
    </row>
    <row r="365" spans="1:51" s="14" customFormat="1" ht="12">
      <c r="A365" s="14"/>
      <c r="B365" s="252"/>
      <c r="C365" s="253"/>
      <c r="D365" s="243" t="s">
        <v>190</v>
      </c>
      <c r="E365" s="254" t="s">
        <v>1</v>
      </c>
      <c r="F365" s="255" t="s">
        <v>1257</v>
      </c>
      <c r="G365" s="253"/>
      <c r="H365" s="256">
        <v>5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2" t="s">
        <v>190</v>
      </c>
      <c r="AU365" s="262" t="s">
        <v>84</v>
      </c>
      <c r="AV365" s="14" t="s">
        <v>84</v>
      </c>
      <c r="AW365" s="14" t="s">
        <v>32</v>
      </c>
      <c r="AX365" s="14" t="s">
        <v>76</v>
      </c>
      <c r="AY365" s="262" t="s">
        <v>181</v>
      </c>
    </row>
    <row r="366" spans="1:51" s="15" customFormat="1" ht="12">
      <c r="A366" s="15"/>
      <c r="B366" s="263"/>
      <c r="C366" s="264"/>
      <c r="D366" s="243" t="s">
        <v>190</v>
      </c>
      <c r="E366" s="265" t="s">
        <v>117</v>
      </c>
      <c r="F366" s="266" t="s">
        <v>142</v>
      </c>
      <c r="G366" s="264"/>
      <c r="H366" s="267">
        <v>5</v>
      </c>
      <c r="I366" s="268"/>
      <c r="J366" s="264"/>
      <c r="K366" s="264"/>
      <c r="L366" s="269"/>
      <c r="M366" s="270"/>
      <c r="N366" s="271"/>
      <c r="O366" s="271"/>
      <c r="P366" s="271"/>
      <c r="Q366" s="271"/>
      <c r="R366" s="271"/>
      <c r="S366" s="271"/>
      <c r="T366" s="272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3" t="s">
        <v>190</v>
      </c>
      <c r="AU366" s="273" t="s">
        <v>84</v>
      </c>
      <c r="AV366" s="15" t="s">
        <v>188</v>
      </c>
      <c r="AW366" s="15" t="s">
        <v>32</v>
      </c>
      <c r="AX366" s="15" t="s">
        <v>80</v>
      </c>
      <c r="AY366" s="273" t="s">
        <v>181</v>
      </c>
    </row>
    <row r="367" spans="1:65" s="2" customFormat="1" ht="21.75" customHeight="1">
      <c r="A367" s="39"/>
      <c r="B367" s="40"/>
      <c r="C367" s="285" t="s">
        <v>540</v>
      </c>
      <c r="D367" s="285" t="s">
        <v>369</v>
      </c>
      <c r="E367" s="286" t="s">
        <v>480</v>
      </c>
      <c r="F367" s="287" t="s">
        <v>481</v>
      </c>
      <c r="G367" s="288" t="s">
        <v>203</v>
      </c>
      <c r="H367" s="289">
        <v>5.075</v>
      </c>
      <c r="I367" s="290"/>
      <c r="J367" s="291">
        <f>ROUND(I367*H367,2)</f>
        <v>0</v>
      </c>
      <c r="K367" s="287" t="s">
        <v>187</v>
      </c>
      <c r="L367" s="292"/>
      <c r="M367" s="293" t="s">
        <v>1</v>
      </c>
      <c r="N367" s="294" t="s">
        <v>41</v>
      </c>
      <c r="O367" s="92"/>
      <c r="P367" s="237">
        <f>O367*H367</f>
        <v>0</v>
      </c>
      <c r="Q367" s="237">
        <v>0.00147</v>
      </c>
      <c r="R367" s="237">
        <f>Q367*H367</f>
        <v>0.00746025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222</v>
      </c>
      <c r="AT367" s="239" t="s">
        <v>369</v>
      </c>
      <c r="AU367" s="239" t="s">
        <v>84</v>
      </c>
      <c r="AY367" s="18" t="s">
        <v>181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80</v>
      </c>
      <c r="BK367" s="240">
        <f>ROUND(I367*H367,2)</f>
        <v>0</v>
      </c>
      <c r="BL367" s="18" t="s">
        <v>188</v>
      </c>
      <c r="BM367" s="239" t="s">
        <v>482</v>
      </c>
    </row>
    <row r="368" spans="1:51" s="13" customFormat="1" ht="12">
      <c r="A368" s="13"/>
      <c r="B368" s="241"/>
      <c r="C368" s="242"/>
      <c r="D368" s="243" t="s">
        <v>190</v>
      </c>
      <c r="E368" s="244" t="s">
        <v>1</v>
      </c>
      <c r="F368" s="245" t="s">
        <v>1255</v>
      </c>
      <c r="G368" s="242"/>
      <c r="H368" s="244" t="s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1" t="s">
        <v>190</v>
      </c>
      <c r="AU368" s="251" t="s">
        <v>84</v>
      </c>
      <c r="AV368" s="13" t="s">
        <v>80</v>
      </c>
      <c r="AW368" s="13" t="s">
        <v>32</v>
      </c>
      <c r="AX368" s="13" t="s">
        <v>76</v>
      </c>
      <c r="AY368" s="251" t="s">
        <v>181</v>
      </c>
    </row>
    <row r="369" spans="1:51" s="13" customFormat="1" ht="12">
      <c r="A369" s="13"/>
      <c r="B369" s="241"/>
      <c r="C369" s="242"/>
      <c r="D369" s="243" t="s">
        <v>190</v>
      </c>
      <c r="E369" s="244" t="s">
        <v>1</v>
      </c>
      <c r="F369" s="245" t="s">
        <v>483</v>
      </c>
      <c r="G369" s="242"/>
      <c r="H369" s="244" t="s">
        <v>1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1" t="s">
        <v>190</v>
      </c>
      <c r="AU369" s="251" t="s">
        <v>84</v>
      </c>
      <c r="AV369" s="13" t="s">
        <v>80</v>
      </c>
      <c r="AW369" s="13" t="s">
        <v>32</v>
      </c>
      <c r="AX369" s="13" t="s">
        <v>76</v>
      </c>
      <c r="AY369" s="251" t="s">
        <v>181</v>
      </c>
    </row>
    <row r="370" spans="1:51" s="13" customFormat="1" ht="12">
      <c r="A370" s="13"/>
      <c r="B370" s="241"/>
      <c r="C370" s="242"/>
      <c r="D370" s="243" t="s">
        <v>190</v>
      </c>
      <c r="E370" s="244" t="s">
        <v>1</v>
      </c>
      <c r="F370" s="245" t="s">
        <v>484</v>
      </c>
      <c r="G370" s="242"/>
      <c r="H370" s="244" t="s">
        <v>1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1" t="s">
        <v>190</v>
      </c>
      <c r="AU370" s="251" t="s">
        <v>84</v>
      </c>
      <c r="AV370" s="13" t="s">
        <v>80</v>
      </c>
      <c r="AW370" s="13" t="s">
        <v>32</v>
      </c>
      <c r="AX370" s="13" t="s">
        <v>76</v>
      </c>
      <c r="AY370" s="251" t="s">
        <v>181</v>
      </c>
    </row>
    <row r="371" spans="1:51" s="14" customFormat="1" ht="12">
      <c r="A371" s="14"/>
      <c r="B371" s="252"/>
      <c r="C371" s="253"/>
      <c r="D371" s="243" t="s">
        <v>190</v>
      </c>
      <c r="E371" s="254" t="s">
        <v>1</v>
      </c>
      <c r="F371" s="255" t="s">
        <v>485</v>
      </c>
      <c r="G371" s="253"/>
      <c r="H371" s="256">
        <v>5.075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2" t="s">
        <v>190</v>
      </c>
      <c r="AU371" s="262" t="s">
        <v>84</v>
      </c>
      <c r="AV371" s="14" t="s">
        <v>84</v>
      </c>
      <c r="AW371" s="14" t="s">
        <v>32</v>
      </c>
      <c r="AX371" s="14" t="s">
        <v>80</v>
      </c>
      <c r="AY371" s="262" t="s">
        <v>181</v>
      </c>
    </row>
    <row r="372" spans="1:65" s="2" customFormat="1" ht="24.15" customHeight="1">
      <c r="A372" s="39"/>
      <c r="B372" s="40"/>
      <c r="C372" s="228" t="s">
        <v>545</v>
      </c>
      <c r="D372" s="228" t="s">
        <v>183</v>
      </c>
      <c r="E372" s="229" t="s">
        <v>487</v>
      </c>
      <c r="F372" s="230" t="s">
        <v>488</v>
      </c>
      <c r="G372" s="231" t="s">
        <v>203</v>
      </c>
      <c r="H372" s="232">
        <v>224</v>
      </c>
      <c r="I372" s="233"/>
      <c r="J372" s="234">
        <f>ROUND(I372*H372,2)</f>
        <v>0</v>
      </c>
      <c r="K372" s="230" t="s">
        <v>187</v>
      </c>
      <c r="L372" s="45"/>
      <c r="M372" s="235" t="s">
        <v>1</v>
      </c>
      <c r="N372" s="236" t="s">
        <v>41</v>
      </c>
      <c r="O372" s="92"/>
      <c r="P372" s="237">
        <f>O372*H372</f>
        <v>0</v>
      </c>
      <c r="Q372" s="237">
        <v>0</v>
      </c>
      <c r="R372" s="237">
        <f>Q372*H372</f>
        <v>0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188</v>
      </c>
      <c r="AT372" s="239" t="s">
        <v>183</v>
      </c>
      <c r="AU372" s="239" t="s">
        <v>84</v>
      </c>
      <c r="AY372" s="18" t="s">
        <v>181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80</v>
      </c>
      <c r="BK372" s="240">
        <f>ROUND(I372*H372,2)</f>
        <v>0</v>
      </c>
      <c r="BL372" s="18" t="s">
        <v>188</v>
      </c>
      <c r="BM372" s="239" t="s">
        <v>489</v>
      </c>
    </row>
    <row r="373" spans="1:65" s="2" customFormat="1" ht="21.75" customHeight="1">
      <c r="A373" s="39"/>
      <c r="B373" s="40"/>
      <c r="C373" s="285" t="s">
        <v>549</v>
      </c>
      <c r="D373" s="285" t="s">
        <v>369</v>
      </c>
      <c r="E373" s="286" t="s">
        <v>491</v>
      </c>
      <c r="F373" s="287" t="s">
        <v>492</v>
      </c>
      <c r="G373" s="288" t="s">
        <v>203</v>
      </c>
      <c r="H373" s="289">
        <v>227.36</v>
      </c>
      <c r="I373" s="290"/>
      <c r="J373" s="291">
        <f>ROUND(I373*H373,2)</f>
        <v>0</v>
      </c>
      <c r="K373" s="287" t="s">
        <v>187</v>
      </c>
      <c r="L373" s="292"/>
      <c r="M373" s="293" t="s">
        <v>1</v>
      </c>
      <c r="N373" s="294" t="s">
        <v>41</v>
      </c>
      <c r="O373" s="92"/>
      <c r="P373" s="237">
        <f>O373*H373</f>
        <v>0</v>
      </c>
      <c r="Q373" s="237">
        <v>0.00218</v>
      </c>
      <c r="R373" s="237">
        <f>Q373*H373</f>
        <v>0.49564480000000005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222</v>
      </c>
      <c r="AT373" s="239" t="s">
        <v>369</v>
      </c>
      <c r="AU373" s="239" t="s">
        <v>84</v>
      </c>
      <c r="AY373" s="18" t="s">
        <v>181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80</v>
      </c>
      <c r="BK373" s="240">
        <f>ROUND(I373*H373,2)</f>
        <v>0</v>
      </c>
      <c r="BL373" s="18" t="s">
        <v>188</v>
      </c>
      <c r="BM373" s="239" t="s">
        <v>493</v>
      </c>
    </row>
    <row r="374" spans="1:51" s="13" customFormat="1" ht="12">
      <c r="A374" s="13"/>
      <c r="B374" s="241"/>
      <c r="C374" s="242"/>
      <c r="D374" s="243" t="s">
        <v>190</v>
      </c>
      <c r="E374" s="244" t="s">
        <v>1</v>
      </c>
      <c r="F374" s="245" t="s">
        <v>1255</v>
      </c>
      <c r="G374" s="242"/>
      <c r="H374" s="244" t="s">
        <v>1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1" t="s">
        <v>190</v>
      </c>
      <c r="AU374" s="251" t="s">
        <v>84</v>
      </c>
      <c r="AV374" s="13" t="s">
        <v>80</v>
      </c>
      <c r="AW374" s="13" t="s">
        <v>32</v>
      </c>
      <c r="AX374" s="13" t="s">
        <v>76</v>
      </c>
      <c r="AY374" s="251" t="s">
        <v>181</v>
      </c>
    </row>
    <row r="375" spans="1:51" s="13" customFormat="1" ht="12">
      <c r="A375" s="13"/>
      <c r="B375" s="241"/>
      <c r="C375" s="242"/>
      <c r="D375" s="243" t="s">
        <v>190</v>
      </c>
      <c r="E375" s="244" t="s">
        <v>1</v>
      </c>
      <c r="F375" s="245" t="s">
        <v>494</v>
      </c>
      <c r="G375" s="242"/>
      <c r="H375" s="244" t="s">
        <v>1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1" t="s">
        <v>190</v>
      </c>
      <c r="AU375" s="251" t="s">
        <v>84</v>
      </c>
      <c r="AV375" s="13" t="s">
        <v>80</v>
      </c>
      <c r="AW375" s="13" t="s">
        <v>32</v>
      </c>
      <c r="AX375" s="13" t="s">
        <v>76</v>
      </c>
      <c r="AY375" s="251" t="s">
        <v>181</v>
      </c>
    </row>
    <row r="376" spans="1:51" s="13" customFormat="1" ht="12">
      <c r="A376" s="13"/>
      <c r="B376" s="241"/>
      <c r="C376" s="242"/>
      <c r="D376" s="243" t="s">
        <v>190</v>
      </c>
      <c r="E376" s="244" t="s">
        <v>1</v>
      </c>
      <c r="F376" s="245" t="s">
        <v>484</v>
      </c>
      <c r="G376" s="242"/>
      <c r="H376" s="244" t="s">
        <v>1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1" t="s">
        <v>190</v>
      </c>
      <c r="AU376" s="251" t="s">
        <v>84</v>
      </c>
      <c r="AV376" s="13" t="s">
        <v>80</v>
      </c>
      <c r="AW376" s="13" t="s">
        <v>32</v>
      </c>
      <c r="AX376" s="13" t="s">
        <v>76</v>
      </c>
      <c r="AY376" s="251" t="s">
        <v>181</v>
      </c>
    </row>
    <row r="377" spans="1:51" s="14" customFormat="1" ht="12">
      <c r="A377" s="14"/>
      <c r="B377" s="252"/>
      <c r="C377" s="253"/>
      <c r="D377" s="243" t="s">
        <v>190</v>
      </c>
      <c r="E377" s="254" t="s">
        <v>1</v>
      </c>
      <c r="F377" s="255" t="s">
        <v>495</v>
      </c>
      <c r="G377" s="253"/>
      <c r="H377" s="256">
        <v>227.36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2" t="s">
        <v>190</v>
      </c>
      <c r="AU377" s="262" t="s">
        <v>84</v>
      </c>
      <c r="AV377" s="14" t="s">
        <v>84</v>
      </c>
      <c r="AW377" s="14" t="s">
        <v>32</v>
      </c>
      <c r="AX377" s="14" t="s">
        <v>80</v>
      </c>
      <c r="AY377" s="262" t="s">
        <v>181</v>
      </c>
    </row>
    <row r="378" spans="1:65" s="2" customFormat="1" ht="33" customHeight="1">
      <c r="A378" s="39"/>
      <c r="B378" s="40"/>
      <c r="C378" s="228" t="s">
        <v>554</v>
      </c>
      <c r="D378" s="228" t="s">
        <v>183</v>
      </c>
      <c r="E378" s="229" t="s">
        <v>998</v>
      </c>
      <c r="F378" s="230" t="s">
        <v>999</v>
      </c>
      <c r="G378" s="231" t="s">
        <v>459</v>
      </c>
      <c r="H378" s="232">
        <v>1</v>
      </c>
      <c r="I378" s="233"/>
      <c r="J378" s="234">
        <f>ROUND(I378*H378,2)</f>
        <v>0</v>
      </c>
      <c r="K378" s="230" t="s">
        <v>187</v>
      </c>
      <c r="L378" s="45"/>
      <c r="M378" s="235" t="s">
        <v>1</v>
      </c>
      <c r="N378" s="236" t="s">
        <v>41</v>
      </c>
      <c r="O378" s="92"/>
      <c r="P378" s="237">
        <f>O378*H378</f>
        <v>0</v>
      </c>
      <c r="Q378" s="237">
        <v>0.00167</v>
      </c>
      <c r="R378" s="237">
        <f>Q378*H378</f>
        <v>0.00167</v>
      </c>
      <c r="S378" s="237">
        <v>0</v>
      </c>
      <c r="T378" s="23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9" t="s">
        <v>188</v>
      </c>
      <c r="AT378" s="239" t="s">
        <v>183</v>
      </c>
      <c r="AU378" s="239" t="s">
        <v>84</v>
      </c>
      <c r="AY378" s="18" t="s">
        <v>181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8" t="s">
        <v>80</v>
      </c>
      <c r="BK378" s="240">
        <f>ROUND(I378*H378,2)</f>
        <v>0</v>
      </c>
      <c r="BL378" s="18" t="s">
        <v>188</v>
      </c>
      <c r="BM378" s="239" t="s">
        <v>1000</v>
      </c>
    </row>
    <row r="379" spans="1:51" s="13" customFormat="1" ht="12">
      <c r="A379" s="13"/>
      <c r="B379" s="241"/>
      <c r="C379" s="242"/>
      <c r="D379" s="243" t="s">
        <v>190</v>
      </c>
      <c r="E379" s="244" t="s">
        <v>1</v>
      </c>
      <c r="F379" s="245" t="s">
        <v>1255</v>
      </c>
      <c r="G379" s="242"/>
      <c r="H379" s="244" t="s">
        <v>1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1" t="s">
        <v>190</v>
      </c>
      <c r="AU379" s="251" t="s">
        <v>84</v>
      </c>
      <c r="AV379" s="13" t="s">
        <v>80</v>
      </c>
      <c r="AW379" s="13" t="s">
        <v>32</v>
      </c>
      <c r="AX379" s="13" t="s">
        <v>76</v>
      </c>
      <c r="AY379" s="251" t="s">
        <v>181</v>
      </c>
    </row>
    <row r="380" spans="1:51" s="14" customFormat="1" ht="12">
      <c r="A380" s="14"/>
      <c r="B380" s="252"/>
      <c r="C380" s="253"/>
      <c r="D380" s="243" t="s">
        <v>190</v>
      </c>
      <c r="E380" s="254" t="s">
        <v>1</v>
      </c>
      <c r="F380" s="255" t="s">
        <v>80</v>
      </c>
      <c r="G380" s="253"/>
      <c r="H380" s="256">
        <v>1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2" t="s">
        <v>190</v>
      </c>
      <c r="AU380" s="262" t="s">
        <v>84</v>
      </c>
      <c r="AV380" s="14" t="s">
        <v>84</v>
      </c>
      <c r="AW380" s="14" t="s">
        <v>32</v>
      </c>
      <c r="AX380" s="14" t="s">
        <v>80</v>
      </c>
      <c r="AY380" s="262" t="s">
        <v>181</v>
      </c>
    </row>
    <row r="381" spans="1:65" s="2" customFormat="1" ht="24.15" customHeight="1">
      <c r="A381" s="39"/>
      <c r="B381" s="40"/>
      <c r="C381" s="285" t="s">
        <v>211</v>
      </c>
      <c r="D381" s="285" t="s">
        <v>369</v>
      </c>
      <c r="E381" s="286" t="s">
        <v>1001</v>
      </c>
      <c r="F381" s="287" t="s">
        <v>1002</v>
      </c>
      <c r="G381" s="288" t="s">
        <v>459</v>
      </c>
      <c r="H381" s="289">
        <v>1.02</v>
      </c>
      <c r="I381" s="290"/>
      <c r="J381" s="291">
        <f>ROUND(I381*H381,2)</f>
        <v>0</v>
      </c>
      <c r="K381" s="287" t="s">
        <v>187</v>
      </c>
      <c r="L381" s="292"/>
      <c r="M381" s="293" t="s">
        <v>1</v>
      </c>
      <c r="N381" s="294" t="s">
        <v>41</v>
      </c>
      <c r="O381" s="92"/>
      <c r="P381" s="237">
        <f>O381*H381</f>
        <v>0</v>
      </c>
      <c r="Q381" s="237">
        <v>0.012</v>
      </c>
      <c r="R381" s="237">
        <f>Q381*H381</f>
        <v>0.012240000000000001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222</v>
      </c>
      <c r="AT381" s="239" t="s">
        <v>369</v>
      </c>
      <c r="AU381" s="239" t="s">
        <v>84</v>
      </c>
      <c r="AY381" s="18" t="s">
        <v>181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80</v>
      </c>
      <c r="BK381" s="240">
        <f>ROUND(I381*H381,2)</f>
        <v>0</v>
      </c>
      <c r="BL381" s="18" t="s">
        <v>188</v>
      </c>
      <c r="BM381" s="239" t="s">
        <v>1003</v>
      </c>
    </row>
    <row r="382" spans="1:51" s="13" customFormat="1" ht="12">
      <c r="A382" s="13"/>
      <c r="B382" s="241"/>
      <c r="C382" s="242"/>
      <c r="D382" s="243" t="s">
        <v>190</v>
      </c>
      <c r="E382" s="244" t="s">
        <v>1</v>
      </c>
      <c r="F382" s="245" t="s">
        <v>1255</v>
      </c>
      <c r="G382" s="242"/>
      <c r="H382" s="244" t="s">
        <v>1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1" t="s">
        <v>190</v>
      </c>
      <c r="AU382" s="251" t="s">
        <v>84</v>
      </c>
      <c r="AV382" s="13" t="s">
        <v>80</v>
      </c>
      <c r="AW382" s="13" t="s">
        <v>32</v>
      </c>
      <c r="AX382" s="13" t="s">
        <v>76</v>
      </c>
      <c r="AY382" s="251" t="s">
        <v>181</v>
      </c>
    </row>
    <row r="383" spans="1:51" s="14" customFormat="1" ht="12">
      <c r="A383" s="14"/>
      <c r="B383" s="252"/>
      <c r="C383" s="253"/>
      <c r="D383" s="243" t="s">
        <v>190</v>
      </c>
      <c r="E383" s="254" t="s">
        <v>1</v>
      </c>
      <c r="F383" s="255" t="s">
        <v>504</v>
      </c>
      <c r="G383" s="253"/>
      <c r="H383" s="256">
        <v>1.02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2" t="s">
        <v>190</v>
      </c>
      <c r="AU383" s="262" t="s">
        <v>84</v>
      </c>
      <c r="AV383" s="14" t="s">
        <v>84</v>
      </c>
      <c r="AW383" s="14" t="s">
        <v>32</v>
      </c>
      <c r="AX383" s="14" t="s">
        <v>80</v>
      </c>
      <c r="AY383" s="262" t="s">
        <v>181</v>
      </c>
    </row>
    <row r="384" spans="1:65" s="2" customFormat="1" ht="24.15" customHeight="1">
      <c r="A384" s="39"/>
      <c r="B384" s="40"/>
      <c r="C384" s="228" t="s">
        <v>561</v>
      </c>
      <c r="D384" s="228" t="s">
        <v>183</v>
      </c>
      <c r="E384" s="229" t="s">
        <v>1004</v>
      </c>
      <c r="F384" s="230" t="s">
        <v>1005</v>
      </c>
      <c r="G384" s="231" t="s">
        <v>459</v>
      </c>
      <c r="H384" s="232">
        <v>1</v>
      </c>
      <c r="I384" s="233"/>
      <c r="J384" s="234">
        <f>ROUND(I384*H384,2)</f>
        <v>0</v>
      </c>
      <c r="K384" s="230" t="s">
        <v>187</v>
      </c>
      <c r="L384" s="45"/>
      <c r="M384" s="235" t="s">
        <v>1</v>
      </c>
      <c r="N384" s="236" t="s">
        <v>41</v>
      </c>
      <c r="O384" s="92"/>
      <c r="P384" s="237">
        <f>O384*H384</f>
        <v>0</v>
      </c>
      <c r="Q384" s="237">
        <v>0.00167</v>
      </c>
      <c r="R384" s="237">
        <f>Q384*H384</f>
        <v>0.00167</v>
      </c>
      <c r="S384" s="237">
        <v>0</v>
      </c>
      <c r="T384" s="23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9" t="s">
        <v>188</v>
      </c>
      <c r="AT384" s="239" t="s">
        <v>183</v>
      </c>
      <c r="AU384" s="239" t="s">
        <v>84</v>
      </c>
      <c r="AY384" s="18" t="s">
        <v>181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8" t="s">
        <v>80</v>
      </c>
      <c r="BK384" s="240">
        <f>ROUND(I384*H384,2)</f>
        <v>0</v>
      </c>
      <c r="BL384" s="18" t="s">
        <v>188</v>
      </c>
      <c r="BM384" s="239" t="s">
        <v>1006</v>
      </c>
    </row>
    <row r="385" spans="1:51" s="13" customFormat="1" ht="12">
      <c r="A385" s="13"/>
      <c r="B385" s="241"/>
      <c r="C385" s="242"/>
      <c r="D385" s="243" t="s">
        <v>190</v>
      </c>
      <c r="E385" s="244" t="s">
        <v>1</v>
      </c>
      <c r="F385" s="245" t="s">
        <v>1255</v>
      </c>
      <c r="G385" s="242"/>
      <c r="H385" s="244" t="s">
        <v>1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1" t="s">
        <v>190</v>
      </c>
      <c r="AU385" s="251" t="s">
        <v>84</v>
      </c>
      <c r="AV385" s="13" t="s">
        <v>80</v>
      </c>
      <c r="AW385" s="13" t="s">
        <v>32</v>
      </c>
      <c r="AX385" s="13" t="s">
        <v>76</v>
      </c>
      <c r="AY385" s="251" t="s">
        <v>181</v>
      </c>
    </row>
    <row r="386" spans="1:51" s="14" customFormat="1" ht="12">
      <c r="A386" s="14"/>
      <c r="B386" s="252"/>
      <c r="C386" s="253"/>
      <c r="D386" s="243" t="s">
        <v>190</v>
      </c>
      <c r="E386" s="254" t="s">
        <v>1</v>
      </c>
      <c r="F386" s="255" t="s">
        <v>80</v>
      </c>
      <c r="G386" s="253"/>
      <c r="H386" s="256">
        <v>1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2" t="s">
        <v>190</v>
      </c>
      <c r="AU386" s="262" t="s">
        <v>84</v>
      </c>
      <c r="AV386" s="14" t="s">
        <v>84</v>
      </c>
      <c r="AW386" s="14" t="s">
        <v>32</v>
      </c>
      <c r="AX386" s="14" t="s">
        <v>80</v>
      </c>
      <c r="AY386" s="262" t="s">
        <v>181</v>
      </c>
    </row>
    <row r="387" spans="1:65" s="2" customFormat="1" ht="16.5" customHeight="1">
      <c r="A387" s="39"/>
      <c r="B387" s="40"/>
      <c r="C387" s="285" t="s">
        <v>565</v>
      </c>
      <c r="D387" s="285" t="s">
        <v>369</v>
      </c>
      <c r="E387" s="286" t="s">
        <v>1007</v>
      </c>
      <c r="F387" s="287" t="s">
        <v>1008</v>
      </c>
      <c r="G387" s="288" t="s">
        <v>459</v>
      </c>
      <c r="H387" s="289">
        <v>1.02</v>
      </c>
      <c r="I387" s="290"/>
      <c r="J387" s="291">
        <f>ROUND(I387*H387,2)</f>
        <v>0</v>
      </c>
      <c r="K387" s="287" t="s">
        <v>187</v>
      </c>
      <c r="L387" s="292"/>
      <c r="M387" s="293" t="s">
        <v>1</v>
      </c>
      <c r="N387" s="294" t="s">
        <v>41</v>
      </c>
      <c r="O387" s="92"/>
      <c r="P387" s="237">
        <f>O387*H387</f>
        <v>0</v>
      </c>
      <c r="Q387" s="237">
        <v>0.0141</v>
      </c>
      <c r="R387" s="237">
        <f>Q387*H387</f>
        <v>0.014382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222</v>
      </c>
      <c r="AT387" s="239" t="s">
        <v>369</v>
      </c>
      <c r="AU387" s="239" t="s">
        <v>84</v>
      </c>
      <c r="AY387" s="18" t="s">
        <v>181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80</v>
      </c>
      <c r="BK387" s="240">
        <f>ROUND(I387*H387,2)</f>
        <v>0</v>
      </c>
      <c r="BL387" s="18" t="s">
        <v>188</v>
      </c>
      <c r="BM387" s="239" t="s">
        <v>1009</v>
      </c>
    </row>
    <row r="388" spans="1:51" s="13" customFormat="1" ht="12">
      <c r="A388" s="13"/>
      <c r="B388" s="241"/>
      <c r="C388" s="242"/>
      <c r="D388" s="243" t="s">
        <v>190</v>
      </c>
      <c r="E388" s="244" t="s">
        <v>1</v>
      </c>
      <c r="F388" s="245" t="s">
        <v>1255</v>
      </c>
      <c r="G388" s="242"/>
      <c r="H388" s="244" t="s">
        <v>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1" t="s">
        <v>190</v>
      </c>
      <c r="AU388" s="251" t="s">
        <v>84</v>
      </c>
      <c r="AV388" s="13" t="s">
        <v>80</v>
      </c>
      <c r="AW388" s="13" t="s">
        <v>32</v>
      </c>
      <c r="AX388" s="13" t="s">
        <v>76</v>
      </c>
      <c r="AY388" s="251" t="s">
        <v>181</v>
      </c>
    </row>
    <row r="389" spans="1:51" s="14" customFormat="1" ht="12">
      <c r="A389" s="14"/>
      <c r="B389" s="252"/>
      <c r="C389" s="253"/>
      <c r="D389" s="243" t="s">
        <v>190</v>
      </c>
      <c r="E389" s="254" t="s">
        <v>1</v>
      </c>
      <c r="F389" s="255" t="s">
        <v>504</v>
      </c>
      <c r="G389" s="253"/>
      <c r="H389" s="256">
        <v>1.02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190</v>
      </c>
      <c r="AU389" s="262" t="s">
        <v>84</v>
      </c>
      <c r="AV389" s="14" t="s">
        <v>84</v>
      </c>
      <c r="AW389" s="14" t="s">
        <v>32</v>
      </c>
      <c r="AX389" s="14" t="s">
        <v>80</v>
      </c>
      <c r="AY389" s="262" t="s">
        <v>181</v>
      </c>
    </row>
    <row r="390" spans="1:65" s="2" customFormat="1" ht="24.15" customHeight="1">
      <c r="A390" s="39"/>
      <c r="B390" s="40"/>
      <c r="C390" s="228" t="s">
        <v>569</v>
      </c>
      <c r="D390" s="228" t="s">
        <v>183</v>
      </c>
      <c r="E390" s="229" t="s">
        <v>505</v>
      </c>
      <c r="F390" s="230" t="s">
        <v>506</v>
      </c>
      <c r="G390" s="231" t="s">
        <v>459</v>
      </c>
      <c r="H390" s="232">
        <v>5</v>
      </c>
      <c r="I390" s="233"/>
      <c r="J390" s="234">
        <f>ROUND(I390*H390,2)</f>
        <v>0</v>
      </c>
      <c r="K390" s="230" t="s">
        <v>187</v>
      </c>
      <c r="L390" s="45"/>
      <c r="M390" s="235" t="s">
        <v>1</v>
      </c>
      <c r="N390" s="236" t="s">
        <v>41</v>
      </c>
      <c r="O390" s="92"/>
      <c r="P390" s="237">
        <f>O390*H390</f>
        <v>0</v>
      </c>
      <c r="Q390" s="237">
        <v>0.00171</v>
      </c>
      <c r="R390" s="237">
        <f>Q390*H390</f>
        <v>0.00855</v>
      </c>
      <c r="S390" s="237">
        <v>0</v>
      </c>
      <c r="T390" s="23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188</v>
      </c>
      <c r="AT390" s="239" t="s">
        <v>183</v>
      </c>
      <c r="AU390" s="239" t="s">
        <v>84</v>
      </c>
      <c r="AY390" s="18" t="s">
        <v>181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80</v>
      </c>
      <c r="BK390" s="240">
        <f>ROUND(I390*H390,2)</f>
        <v>0</v>
      </c>
      <c r="BL390" s="18" t="s">
        <v>188</v>
      </c>
      <c r="BM390" s="239" t="s">
        <v>507</v>
      </c>
    </row>
    <row r="391" spans="1:51" s="13" customFormat="1" ht="12">
      <c r="A391" s="13"/>
      <c r="B391" s="241"/>
      <c r="C391" s="242"/>
      <c r="D391" s="243" t="s">
        <v>190</v>
      </c>
      <c r="E391" s="244" t="s">
        <v>1</v>
      </c>
      <c r="F391" s="245" t="s">
        <v>1255</v>
      </c>
      <c r="G391" s="242"/>
      <c r="H391" s="244" t="s">
        <v>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190</v>
      </c>
      <c r="AU391" s="251" t="s">
        <v>84</v>
      </c>
      <c r="AV391" s="13" t="s">
        <v>80</v>
      </c>
      <c r="AW391" s="13" t="s">
        <v>32</v>
      </c>
      <c r="AX391" s="13" t="s">
        <v>76</v>
      </c>
      <c r="AY391" s="251" t="s">
        <v>181</v>
      </c>
    </row>
    <row r="392" spans="1:51" s="14" customFormat="1" ht="12">
      <c r="A392" s="14"/>
      <c r="B392" s="252"/>
      <c r="C392" s="253"/>
      <c r="D392" s="243" t="s">
        <v>190</v>
      </c>
      <c r="E392" s="254" t="s">
        <v>1</v>
      </c>
      <c r="F392" s="255" t="s">
        <v>1258</v>
      </c>
      <c r="G392" s="253"/>
      <c r="H392" s="256">
        <v>5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2" t="s">
        <v>190</v>
      </c>
      <c r="AU392" s="262" t="s">
        <v>84</v>
      </c>
      <c r="AV392" s="14" t="s">
        <v>84</v>
      </c>
      <c r="AW392" s="14" t="s">
        <v>32</v>
      </c>
      <c r="AX392" s="14" t="s">
        <v>80</v>
      </c>
      <c r="AY392" s="262" t="s">
        <v>181</v>
      </c>
    </row>
    <row r="393" spans="1:65" s="2" customFormat="1" ht="33" customHeight="1">
      <c r="A393" s="39"/>
      <c r="B393" s="40"/>
      <c r="C393" s="285" t="s">
        <v>573</v>
      </c>
      <c r="D393" s="285" t="s">
        <v>369</v>
      </c>
      <c r="E393" s="286" t="s">
        <v>1011</v>
      </c>
      <c r="F393" s="287" t="s">
        <v>1012</v>
      </c>
      <c r="G393" s="288" t="s">
        <v>459</v>
      </c>
      <c r="H393" s="289">
        <v>4.08</v>
      </c>
      <c r="I393" s="290"/>
      <c r="J393" s="291">
        <f>ROUND(I393*H393,2)</f>
        <v>0</v>
      </c>
      <c r="K393" s="287" t="s">
        <v>187</v>
      </c>
      <c r="L393" s="292"/>
      <c r="M393" s="293" t="s">
        <v>1</v>
      </c>
      <c r="N393" s="294" t="s">
        <v>41</v>
      </c>
      <c r="O393" s="92"/>
      <c r="P393" s="237">
        <f>O393*H393</f>
        <v>0</v>
      </c>
      <c r="Q393" s="237">
        <v>0.0165</v>
      </c>
      <c r="R393" s="237">
        <f>Q393*H393</f>
        <v>0.06732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222</v>
      </c>
      <c r="AT393" s="239" t="s">
        <v>369</v>
      </c>
      <c r="AU393" s="239" t="s">
        <v>84</v>
      </c>
      <c r="AY393" s="18" t="s">
        <v>181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80</v>
      </c>
      <c r="BK393" s="240">
        <f>ROUND(I393*H393,2)</f>
        <v>0</v>
      </c>
      <c r="BL393" s="18" t="s">
        <v>188</v>
      </c>
      <c r="BM393" s="239" t="s">
        <v>513</v>
      </c>
    </row>
    <row r="394" spans="1:51" s="13" customFormat="1" ht="12">
      <c r="A394" s="13"/>
      <c r="B394" s="241"/>
      <c r="C394" s="242"/>
      <c r="D394" s="243" t="s">
        <v>190</v>
      </c>
      <c r="E394" s="244" t="s">
        <v>1</v>
      </c>
      <c r="F394" s="245" t="s">
        <v>1255</v>
      </c>
      <c r="G394" s="242"/>
      <c r="H394" s="244" t="s">
        <v>1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1" t="s">
        <v>190</v>
      </c>
      <c r="AU394" s="251" t="s">
        <v>84</v>
      </c>
      <c r="AV394" s="13" t="s">
        <v>80</v>
      </c>
      <c r="AW394" s="13" t="s">
        <v>32</v>
      </c>
      <c r="AX394" s="13" t="s">
        <v>76</v>
      </c>
      <c r="AY394" s="251" t="s">
        <v>181</v>
      </c>
    </row>
    <row r="395" spans="1:51" s="14" customFormat="1" ht="12">
      <c r="A395" s="14"/>
      <c r="B395" s="252"/>
      <c r="C395" s="253"/>
      <c r="D395" s="243" t="s">
        <v>190</v>
      </c>
      <c r="E395" s="254" t="s">
        <v>1</v>
      </c>
      <c r="F395" s="255" t="s">
        <v>1259</v>
      </c>
      <c r="G395" s="253"/>
      <c r="H395" s="256">
        <v>4.08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2" t="s">
        <v>190</v>
      </c>
      <c r="AU395" s="262" t="s">
        <v>84</v>
      </c>
      <c r="AV395" s="14" t="s">
        <v>84</v>
      </c>
      <c r="AW395" s="14" t="s">
        <v>32</v>
      </c>
      <c r="AX395" s="14" t="s">
        <v>80</v>
      </c>
      <c r="AY395" s="262" t="s">
        <v>181</v>
      </c>
    </row>
    <row r="396" spans="1:65" s="2" customFormat="1" ht="33" customHeight="1">
      <c r="A396" s="39"/>
      <c r="B396" s="40"/>
      <c r="C396" s="285" t="s">
        <v>577</v>
      </c>
      <c r="D396" s="285" t="s">
        <v>369</v>
      </c>
      <c r="E396" s="286" t="s">
        <v>515</v>
      </c>
      <c r="F396" s="287" t="s">
        <v>516</v>
      </c>
      <c r="G396" s="288" t="s">
        <v>459</v>
      </c>
      <c r="H396" s="289">
        <v>1.02</v>
      </c>
      <c r="I396" s="290"/>
      <c r="J396" s="291">
        <f>ROUND(I396*H396,2)</f>
        <v>0</v>
      </c>
      <c r="K396" s="287" t="s">
        <v>187</v>
      </c>
      <c r="L396" s="292"/>
      <c r="M396" s="293" t="s">
        <v>1</v>
      </c>
      <c r="N396" s="294" t="s">
        <v>41</v>
      </c>
      <c r="O396" s="92"/>
      <c r="P396" s="237">
        <f>O396*H396</f>
        <v>0</v>
      </c>
      <c r="Q396" s="237">
        <v>0.0178</v>
      </c>
      <c r="R396" s="237">
        <f>Q396*H396</f>
        <v>0.018156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222</v>
      </c>
      <c r="AT396" s="239" t="s">
        <v>369</v>
      </c>
      <c r="AU396" s="239" t="s">
        <v>84</v>
      </c>
      <c r="AY396" s="18" t="s">
        <v>181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80</v>
      </c>
      <c r="BK396" s="240">
        <f>ROUND(I396*H396,2)</f>
        <v>0</v>
      </c>
      <c r="BL396" s="18" t="s">
        <v>188</v>
      </c>
      <c r="BM396" s="239" t="s">
        <v>517</v>
      </c>
    </row>
    <row r="397" spans="1:51" s="13" customFormat="1" ht="12">
      <c r="A397" s="13"/>
      <c r="B397" s="241"/>
      <c r="C397" s="242"/>
      <c r="D397" s="243" t="s">
        <v>190</v>
      </c>
      <c r="E397" s="244" t="s">
        <v>1</v>
      </c>
      <c r="F397" s="245" t="s">
        <v>1255</v>
      </c>
      <c r="G397" s="242"/>
      <c r="H397" s="244" t="s">
        <v>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190</v>
      </c>
      <c r="AU397" s="251" t="s">
        <v>84</v>
      </c>
      <c r="AV397" s="13" t="s">
        <v>80</v>
      </c>
      <c r="AW397" s="13" t="s">
        <v>32</v>
      </c>
      <c r="AX397" s="13" t="s">
        <v>76</v>
      </c>
      <c r="AY397" s="251" t="s">
        <v>181</v>
      </c>
    </row>
    <row r="398" spans="1:51" s="14" customFormat="1" ht="12">
      <c r="A398" s="14"/>
      <c r="B398" s="252"/>
      <c r="C398" s="253"/>
      <c r="D398" s="243" t="s">
        <v>190</v>
      </c>
      <c r="E398" s="254" t="s">
        <v>1</v>
      </c>
      <c r="F398" s="255" t="s">
        <v>504</v>
      </c>
      <c r="G398" s="253"/>
      <c r="H398" s="256">
        <v>1.02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190</v>
      </c>
      <c r="AU398" s="262" t="s">
        <v>84</v>
      </c>
      <c r="AV398" s="14" t="s">
        <v>84</v>
      </c>
      <c r="AW398" s="14" t="s">
        <v>32</v>
      </c>
      <c r="AX398" s="14" t="s">
        <v>80</v>
      </c>
      <c r="AY398" s="262" t="s">
        <v>181</v>
      </c>
    </row>
    <row r="399" spans="1:65" s="2" customFormat="1" ht="24.15" customHeight="1">
      <c r="A399" s="39"/>
      <c r="B399" s="40"/>
      <c r="C399" s="228" t="s">
        <v>582</v>
      </c>
      <c r="D399" s="228" t="s">
        <v>183</v>
      </c>
      <c r="E399" s="229" t="s">
        <v>1014</v>
      </c>
      <c r="F399" s="230" t="s">
        <v>1015</v>
      </c>
      <c r="G399" s="231" t="s">
        <v>459</v>
      </c>
      <c r="H399" s="232">
        <v>4</v>
      </c>
      <c r="I399" s="233"/>
      <c r="J399" s="234">
        <f>ROUND(I399*H399,2)</f>
        <v>0</v>
      </c>
      <c r="K399" s="230" t="s">
        <v>187</v>
      </c>
      <c r="L399" s="45"/>
      <c r="M399" s="235" t="s">
        <v>1</v>
      </c>
      <c r="N399" s="236" t="s">
        <v>41</v>
      </c>
      <c r="O399" s="92"/>
      <c r="P399" s="237">
        <f>O399*H399</f>
        <v>0</v>
      </c>
      <c r="Q399" s="237">
        <v>0</v>
      </c>
      <c r="R399" s="237">
        <f>Q399*H399</f>
        <v>0</v>
      </c>
      <c r="S399" s="237">
        <v>0</v>
      </c>
      <c r="T399" s="23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9" t="s">
        <v>188</v>
      </c>
      <c r="AT399" s="239" t="s">
        <v>183</v>
      </c>
      <c r="AU399" s="239" t="s">
        <v>84</v>
      </c>
      <c r="AY399" s="18" t="s">
        <v>181</v>
      </c>
      <c r="BE399" s="240">
        <f>IF(N399="základní",J399,0)</f>
        <v>0</v>
      </c>
      <c r="BF399" s="240">
        <f>IF(N399="snížená",J399,0)</f>
        <v>0</v>
      </c>
      <c r="BG399" s="240">
        <f>IF(N399="zákl. přenesená",J399,0)</f>
        <v>0</v>
      </c>
      <c r="BH399" s="240">
        <f>IF(N399="sníž. přenesená",J399,0)</f>
        <v>0</v>
      </c>
      <c r="BI399" s="240">
        <f>IF(N399="nulová",J399,0)</f>
        <v>0</v>
      </c>
      <c r="BJ399" s="18" t="s">
        <v>80</v>
      </c>
      <c r="BK399" s="240">
        <f>ROUND(I399*H399,2)</f>
        <v>0</v>
      </c>
      <c r="BL399" s="18" t="s">
        <v>188</v>
      </c>
      <c r="BM399" s="239" t="s">
        <v>1016</v>
      </c>
    </row>
    <row r="400" spans="1:51" s="13" customFormat="1" ht="12">
      <c r="A400" s="13"/>
      <c r="B400" s="241"/>
      <c r="C400" s="242"/>
      <c r="D400" s="243" t="s">
        <v>190</v>
      </c>
      <c r="E400" s="244" t="s">
        <v>1</v>
      </c>
      <c r="F400" s="245" t="s">
        <v>1255</v>
      </c>
      <c r="G400" s="242"/>
      <c r="H400" s="244" t="s">
        <v>1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1" t="s">
        <v>190</v>
      </c>
      <c r="AU400" s="251" t="s">
        <v>84</v>
      </c>
      <c r="AV400" s="13" t="s">
        <v>80</v>
      </c>
      <c r="AW400" s="13" t="s">
        <v>32</v>
      </c>
      <c r="AX400" s="13" t="s">
        <v>76</v>
      </c>
      <c r="AY400" s="251" t="s">
        <v>181</v>
      </c>
    </row>
    <row r="401" spans="1:51" s="14" customFormat="1" ht="12">
      <c r="A401" s="14"/>
      <c r="B401" s="252"/>
      <c r="C401" s="253"/>
      <c r="D401" s="243" t="s">
        <v>190</v>
      </c>
      <c r="E401" s="254" t="s">
        <v>1</v>
      </c>
      <c r="F401" s="255" t="s">
        <v>188</v>
      </c>
      <c r="G401" s="253"/>
      <c r="H401" s="256">
        <v>4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2" t="s">
        <v>190</v>
      </c>
      <c r="AU401" s="262" t="s">
        <v>84</v>
      </c>
      <c r="AV401" s="14" t="s">
        <v>84</v>
      </c>
      <c r="AW401" s="14" t="s">
        <v>32</v>
      </c>
      <c r="AX401" s="14" t="s">
        <v>80</v>
      </c>
      <c r="AY401" s="262" t="s">
        <v>181</v>
      </c>
    </row>
    <row r="402" spans="1:65" s="2" customFormat="1" ht="16.5" customHeight="1">
      <c r="A402" s="39"/>
      <c r="B402" s="40"/>
      <c r="C402" s="285" t="s">
        <v>586</v>
      </c>
      <c r="D402" s="285" t="s">
        <v>369</v>
      </c>
      <c r="E402" s="286" t="s">
        <v>1017</v>
      </c>
      <c r="F402" s="287" t="s">
        <v>1018</v>
      </c>
      <c r="G402" s="288" t="s">
        <v>459</v>
      </c>
      <c r="H402" s="289">
        <v>4.06</v>
      </c>
      <c r="I402" s="290"/>
      <c r="J402" s="291">
        <f>ROUND(I402*H402,2)</f>
        <v>0</v>
      </c>
      <c r="K402" s="287" t="s">
        <v>187</v>
      </c>
      <c r="L402" s="292"/>
      <c r="M402" s="293" t="s">
        <v>1</v>
      </c>
      <c r="N402" s="294" t="s">
        <v>41</v>
      </c>
      <c r="O402" s="92"/>
      <c r="P402" s="237">
        <f>O402*H402</f>
        <v>0</v>
      </c>
      <c r="Q402" s="237">
        <v>0.00022</v>
      </c>
      <c r="R402" s="237">
        <f>Q402*H402</f>
        <v>0.0008931999999999999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222</v>
      </c>
      <c r="AT402" s="239" t="s">
        <v>369</v>
      </c>
      <c r="AU402" s="239" t="s">
        <v>84</v>
      </c>
      <c r="AY402" s="18" t="s">
        <v>181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80</v>
      </c>
      <c r="BK402" s="240">
        <f>ROUND(I402*H402,2)</f>
        <v>0</v>
      </c>
      <c r="BL402" s="18" t="s">
        <v>188</v>
      </c>
      <c r="BM402" s="239" t="s">
        <v>1019</v>
      </c>
    </row>
    <row r="403" spans="1:51" s="13" customFormat="1" ht="12">
      <c r="A403" s="13"/>
      <c r="B403" s="241"/>
      <c r="C403" s="242"/>
      <c r="D403" s="243" t="s">
        <v>190</v>
      </c>
      <c r="E403" s="244" t="s">
        <v>1</v>
      </c>
      <c r="F403" s="245" t="s">
        <v>1255</v>
      </c>
      <c r="G403" s="242"/>
      <c r="H403" s="244" t="s">
        <v>1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190</v>
      </c>
      <c r="AU403" s="251" t="s">
        <v>84</v>
      </c>
      <c r="AV403" s="13" t="s">
        <v>80</v>
      </c>
      <c r="AW403" s="13" t="s">
        <v>32</v>
      </c>
      <c r="AX403" s="13" t="s">
        <v>76</v>
      </c>
      <c r="AY403" s="251" t="s">
        <v>181</v>
      </c>
    </row>
    <row r="404" spans="1:51" s="14" customFormat="1" ht="12">
      <c r="A404" s="14"/>
      <c r="B404" s="252"/>
      <c r="C404" s="253"/>
      <c r="D404" s="243" t="s">
        <v>190</v>
      </c>
      <c r="E404" s="254" t="s">
        <v>1</v>
      </c>
      <c r="F404" s="255" t="s">
        <v>1260</v>
      </c>
      <c r="G404" s="253"/>
      <c r="H404" s="256">
        <v>4.06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2" t="s">
        <v>190</v>
      </c>
      <c r="AU404" s="262" t="s">
        <v>84</v>
      </c>
      <c r="AV404" s="14" t="s">
        <v>84</v>
      </c>
      <c r="AW404" s="14" t="s">
        <v>32</v>
      </c>
      <c r="AX404" s="14" t="s">
        <v>80</v>
      </c>
      <c r="AY404" s="262" t="s">
        <v>181</v>
      </c>
    </row>
    <row r="405" spans="1:65" s="2" customFormat="1" ht="24.15" customHeight="1">
      <c r="A405" s="39"/>
      <c r="B405" s="40"/>
      <c r="C405" s="228" t="s">
        <v>591</v>
      </c>
      <c r="D405" s="228" t="s">
        <v>183</v>
      </c>
      <c r="E405" s="229" t="s">
        <v>519</v>
      </c>
      <c r="F405" s="230" t="s">
        <v>520</v>
      </c>
      <c r="G405" s="231" t="s">
        <v>459</v>
      </c>
      <c r="H405" s="232">
        <v>2</v>
      </c>
      <c r="I405" s="233"/>
      <c r="J405" s="234">
        <f>ROUND(I405*H405,2)</f>
        <v>0</v>
      </c>
      <c r="K405" s="230" t="s">
        <v>187</v>
      </c>
      <c r="L405" s="45"/>
      <c r="M405" s="235" t="s">
        <v>1</v>
      </c>
      <c r="N405" s="236" t="s">
        <v>41</v>
      </c>
      <c r="O405" s="92"/>
      <c r="P405" s="237">
        <f>O405*H405</f>
        <v>0</v>
      </c>
      <c r="Q405" s="237">
        <v>0</v>
      </c>
      <c r="R405" s="237">
        <f>Q405*H405</f>
        <v>0</v>
      </c>
      <c r="S405" s="237">
        <v>0</v>
      </c>
      <c r="T405" s="238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9" t="s">
        <v>188</v>
      </c>
      <c r="AT405" s="239" t="s">
        <v>183</v>
      </c>
      <c r="AU405" s="239" t="s">
        <v>84</v>
      </c>
      <c r="AY405" s="18" t="s">
        <v>181</v>
      </c>
      <c r="BE405" s="240">
        <f>IF(N405="základní",J405,0)</f>
        <v>0</v>
      </c>
      <c r="BF405" s="240">
        <f>IF(N405="snížená",J405,0)</f>
        <v>0</v>
      </c>
      <c r="BG405" s="240">
        <f>IF(N405="zákl. přenesená",J405,0)</f>
        <v>0</v>
      </c>
      <c r="BH405" s="240">
        <f>IF(N405="sníž. přenesená",J405,0)</f>
        <v>0</v>
      </c>
      <c r="BI405" s="240">
        <f>IF(N405="nulová",J405,0)</f>
        <v>0</v>
      </c>
      <c r="BJ405" s="18" t="s">
        <v>80</v>
      </c>
      <c r="BK405" s="240">
        <f>ROUND(I405*H405,2)</f>
        <v>0</v>
      </c>
      <c r="BL405" s="18" t="s">
        <v>188</v>
      </c>
      <c r="BM405" s="239" t="s">
        <v>521</v>
      </c>
    </row>
    <row r="406" spans="1:51" s="13" customFormat="1" ht="12">
      <c r="A406" s="13"/>
      <c r="B406" s="241"/>
      <c r="C406" s="242"/>
      <c r="D406" s="243" t="s">
        <v>190</v>
      </c>
      <c r="E406" s="244" t="s">
        <v>1</v>
      </c>
      <c r="F406" s="245" t="s">
        <v>1255</v>
      </c>
      <c r="G406" s="242"/>
      <c r="H406" s="244" t="s">
        <v>1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1" t="s">
        <v>190</v>
      </c>
      <c r="AU406" s="251" t="s">
        <v>84</v>
      </c>
      <c r="AV406" s="13" t="s">
        <v>80</v>
      </c>
      <c r="AW406" s="13" t="s">
        <v>32</v>
      </c>
      <c r="AX406" s="13" t="s">
        <v>76</v>
      </c>
      <c r="AY406" s="251" t="s">
        <v>181</v>
      </c>
    </row>
    <row r="407" spans="1:51" s="14" customFormat="1" ht="12">
      <c r="A407" s="14"/>
      <c r="B407" s="252"/>
      <c r="C407" s="253"/>
      <c r="D407" s="243" t="s">
        <v>190</v>
      </c>
      <c r="E407" s="254" t="s">
        <v>1</v>
      </c>
      <c r="F407" s="255" t="s">
        <v>84</v>
      </c>
      <c r="G407" s="253"/>
      <c r="H407" s="256">
        <v>2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2" t="s">
        <v>190</v>
      </c>
      <c r="AU407" s="262" t="s">
        <v>84</v>
      </c>
      <c r="AV407" s="14" t="s">
        <v>84</v>
      </c>
      <c r="AW407" s="14" t="s">
        <v>32</v>
      </c>
      <c r="AX407" s="14" t="s">
        <v>80</v>
      </c>
      <c r="AY407" s="262" t="s">
        <v>181</v>
      </c>
    </row>
    <row r="408" spans="1:65" s="2" customFormat="1" ht="16.5" customHeight="1">
      <c r="A408" s="39"/>
      <c r="B408" s="40"/>
      <c r="C408" s="285" t="s">
        <v>595</v>
      </c>
      <c r="D408" s="285" t="s">
        <v>369</v>
      </c>
      <c r="E408" s="286" t="s">
        <v>525</v>
      </c>
      <c r="F408" s="287" t="s">
        <v>526</v>
      </c>
      <c r="G408" s="288" t="s">
        <v>459</v>
      </c>
      <c r="H408" s="289">
        <v>2.03</v>
      </c>
      <c r="I408" s="290"/>
      <c r="J408" s="291">
        <f>ROUND(I408*H408,2)</f>
        <v>0</v>
      </c>
      <c r="K408" s="287" t="s">
        <v>187</v>
      </c>
      <c r="L408" s="292"/>
      <c r="M408" s="293" t="s">
        <v>1</v>
      </c>
      <c r="N408" s="294" t="s">
        <v>41</v>
      </c>
      <c r="O408" s="92"/>
      <c r="P408" s="237">
        <f>O408*H408</f>
        <v>0</v>
      </c>
      <c r="Q408" s="237">
        <v>0.00039</v>
      </c>
      <c r="R408" s="237">
        <f>Q408*H408</f>
        <v>0.0007916999999999999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222</v>
      </c>
      <c r="AT408" s="239" t="s">
        <v>369</v>
      </c>
      <c r="AU408" s="239" t="s">
        <v>84</v>
      </c>
      <c r="AY408" s="18" t="s">
        <v>181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80</v>
      </c>
      <c r="BK408" s="240">
        <f>ROUND(I408*H408,2)</f>
        <v>0</v>
      </c>
      <c r="BL408" s="18" t="s">
        <v>188</v>
      </c>
      <c r="BM408" s="239" t="s">
        <v>527</v>
      </c>
    </row>
    <row r="409" spans="1:51" s="13" customFormat="1" ht="12">
      <c r="A409" s="13"/>
      <c r="B409" s="241"/>
      <c r="C409" s="242"/>
      <c r="D409" s="243" t="s">
        <v>190</v>
      </c>
      <c r="E409" s="244" t="s">
        <v>1</v>
      </c>
      <c r="F409" s="245" t="s">
        <v>1255</v>
      </c>
      <c r="G409" s="242"/>
      <c r="H409" s="244" t="s">
        <v>1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1" t="s">
        <v>190</v>
      </c>
      <c r="AU409" s="251" t="s">
        <v>84</v>
      </c>
      <c r="AV409" s="13" t="s">
        <v>80</v>
      </c>
      <c r="AW409" s="13" t="s">
        <v>32</v>
      </c>
      <c r="AX409" s="13" t="s">
        <v>76</v>
      </c>
      <c r="AY409" s="251" t="s">
        <v>181</v>
      </c>
    </row>
    <row r="410" spans="1:51" s="14" customFormat="1" ht="12">
      <c r="A410" s="14"/>
      <c r="B410" s="252"/>
      <c r="C410" s="253"/>
      <c r="D410" s="243" t="s">
        <v>190</v>
      </c>
      <c r="E410" s="254" t="s">
        <v>1</v>
      </c>
      <c r="F410" s="255" t="s">
        <v>553</v>
      </c>
      <c r="G410" s="253"/>
      <c r="H410" s="256">
        <v>2.03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2" t="s">
        <v>190</v>
      </c>
      <c r="AU410" s="262" t="s">
        <v>84</v>
      </c>
      <c r="AV410" s="14" t="s">
        <v>84</v>
      </c>
      <c r="AW410" s="14" t="s">
        <v>32</v>
      </c>
      <c r="AX410" s="14" t="s">
        <v>80</v>
      </c>
      <c r="AY410" s="262" t="s">
        <v>181</v>
      </c>
    </row>
    <row r="411" spans="1:65" s="2" customFormat="1" ht="24.15" customHeight="1">
      <c r="A411" s="39"/>
      <c r="B411" s="40"/>
      <c r="C411" s="228" t="s">
        <v>599</v>
      </c>
      <c r="D411" s="228" t="s">
        <v>183</v>
      </c>
      <c r="E411" s="229" t="s">
        <v>535</v>
      </c>
      <c r="F411" s="230" t="s">
        <v>536</v>
      </c>
      <c r="G411" s="231" t="s">
        <v>459</v>
      </c>
      <c r="H411" s="232">
        <v>31</v>
      </c>
      <c r="I411" s="233"/>
      <c r="J411" s="234">
        <f>ROUND(I411*H411,2)</f>
        <v>0</v>
      </c>
      <c r="K411" s="230" t="s">
        <v>187</v>
      </c>
      <c r="L411" s="45"/>
      <c r="M411" s="235" t="s">
        <v>1</v>
      </c>
      <c r="N411" s="236" t="s">
        <v>41</v>
      </c>
      <c r="O411" s="92"/>
      <c r="P411" s="237">
        <f>O411*H411</f>
        <v>0</v>
      </c>
      <c r="Q411" s="237">
        <v>0</v>
      </c>
      <c r="R411" s="237">
        <f>Q411*H411</f>
        <v>0</v>
      </c>
      <c r="S411" s="237">
        <v>0</v>
      </c>
      <c r="T411" s="238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9" t="s">
        <v>188</v>
      </c>
      <c r="AT411" s="239" t="s">
        <v>183</v>
      </c>
      <c r="AU411" s="239" t="s">
        <v>84</v>
      </c>
      <c r="AY411" s="18" t="s">
        <v>181</v>
      </c>
      <c r="BE411" s="240">
        <f>IF(N411="základní",J411,0)</f>
        <v>0</v>
      </c>
      <c r="BF411" s="240">
        <f>IF(N411="snížená",J411,0)</f>
        <v>0</v>
      </c>
      <c r="BG411" s="240">
        <f>IF(N411="zákl. přenesená",J411,0)</f>
        <v>0</v>
      </c>
      <c r="BH411" s="240">
        <f>IF(N411="sníž. přenesená",J411,0)</f>
        <v>0</v>
      </c>
      <c r="BI411" s="240">
        <f>IF(N411="nulová",J411,0)</f>
        <v>0</v>
      </c>
      <c r="BJ411" s="18" t="s">
        <v>80</v>
      </c>
      <c r="BK411" s="240">
        <f>ROUND(I411*H411,2)</f>
        <v>0</v>
      </c>
      <c r="BL411" s="18" t="s">
        <v>188</v>
      </c>
      <c r="BM411" s="239" t="s">
        <v>537</v>
      </c>
    </row>
    <row r="412" spans="1:51" s="13" customFormat="1" ht="12">
      <c r="A412" s="13"/>
      <c r="B412" s="241"/>
      <c r="C412" s="242"/>
      <c r="D412" s="243" t="s">
        <v>190</v>
      </c>
      <c r="E412" s="244" t="s">
        <v>1</v>
      </c>
      <c r="F412" s="245" t="s">
        <v>1255</v>
      </c>
      <c r="G412" s="242"/>
      <c r="H412" s="244" t="s">
        <v>1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1" t="s">
        <v>190</v>
      </c>
      <c r="AU412" s="251" t="s">
        <v>84</v>
      </c>
      <c r="AV412" s="13" t="s">
        <v>80</v>
      </c>
      <c r="AW412" s="13" t="s">
        <v>32</v>
      </c>
      <c r="AX412" s="13" t="s">
        <v>76</v>
      </c>
      <c r="AY412" s="251" t="s">
        <v>181</v>
      </c>
    </row>
    <row r="413" spans="1:51" s="14" customFormat="1" ht="12">
      <c r="A413" s="14"/>
      <c r="B413" s="252"/>
      <c r="C413" s="253"/>
      <c r="D413" s="243" t="s">
        <v>190</v>
      </c>
      <c r="E413" s="254" t="s">
        <v>1</v>
      </c>
      <c r="F413" s="255" t="s">
        <v>1261</v>
      </c>
      <c r="G413" s="253"/>
      <c r="H413" s="256">
        <v>31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2" t="s">
        <v>190</v>
      </c>
      <c r="AU413" s="262" t="s">
        <v>84</v>
      </c>
      <c r="AV413" s="14" t="s">
        <v>84</v>
      </c>
      <c r="AW413" s="14" t="s">
        <v>32</v>
      </c>
      <c r="AX413" s="14" t="s">
        <v>80</v>
      </c>
      <c r="AY413" s="262" t="s">
        <v>181</v>
      </c>
    </row>
    <row r="414" spans="1:65" s="2" customFormat="1" ht="16.5" customHeight="1">
      <c r="A414" s="39"/>
      <c r="B414" s="40"/>
      <c r="C414" s="285" t="s">
        <v>603</v>
      </c>
      <c r="D414" s="285" t="s">
        <v>369</v>
      </c>
      <c r="E414" s="286" t="s">
        <v>541</v>
      </c>
      <c r="F414" s="287" t="s">
        <v>542</v>
      </c>
      <c r="G414" s="288" t="s">
        <v>459</v>
      </c>
      <c r="H414" s="289">
        <v>31.465</v>
      </c>
      <c r="I414" s="290"/>
      <c r="J414" s="291">
        <f>ROUND(I414*H414,2)</f>
        <v>0</v>
      </c>
      <c r="K414" s="287" t="s">
        <v>187</v>
      </c>
      <c r="L414" s="292"/>
      <c r="M414" s="293" t="s">
        <v>1</v>
      </c>
      <c r="N414" s="294" t="s">
        <v>41</v>
      </c>
      <c r="O414" s="92"/>
      <c r="P414" s="237">
        <f>O414*H414</f>
        <v>0</v>
      </c>
      <c r="Q414" s="237">
        <v>0.00072</v>
      </c>
      <c r="R414" s="237">
        <f>Q414*H414</f>
        <v>0.022654800000000003</v>
      </c>
      <c r="S414" s="237">
        <v>0</v>
      </c>
      <c r="T414" s="238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9" t="s">
        <v>222</v>
      </c>
      <c r="AT414" s="239" t="s">
        <v>369</v>
      </c>
      <c r="AU414" s="239" t="s">
        <v>84</v>
      </c>
      <c r="AY414" s="18" t="s">
        <v>181</v>
      </c>
      <c r="BE414" s="240">
        <f>IF(N414="základní",J414,0)</f>
        <v>0</v>
      </c>
      <c r="BF414" s="240">
        <f>IF(N414="snížená",J414,0)</f>
        <v>0</v>
      </c>
      <c r="BG414" s="240">
        <f>IF(N414="zákl. přenesená",J414,0)</f>
        <v>0</v>
      </c>
      <c r="BH414" s="240">
        <f>IF(N414="sníž. přenesená",J414,0)</f>
        <v>0</v>
      </c>
      <c r="BI414" s="240">
        <f>IF(N414="nulová",J414,0)</f>
        <v>0</v>
      </c>
      <c r="BJ414" s="18" t="s">
        <v>80</v>
      </c>
      <c r="BK414" s="240">
        <f>ROUND(I414*H414,2)</f>
        <v>0</v>
      </c>
      <c r="BL414" s="18" t="s">
        <v>188</v>
      </c>
      <c r="BM414" s="239" t="s">
        <v>543</v>
      </c>
    </row>
    <row r="415" spans="1:51" s="13" customFormat="1" ht="12">
      <c r="A415" s="13"/>
      <c r="B415" s="241"/>
      <c r="C415" s="242"/>
      <c r="D415" s="243" t="s">
        <v>190</v>
      </c>
      <c r="E415" s="244" t="s">
        <v>1</v>
      </c>
      <c r="F415" s="245" t="s">
        <v>1255</v>
      </c>
      <c r="G415" s="242"/>
      <c r="H415" s="244" t="s">
        <v>1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1" t="s">
        <v>190</v>
      </c>
      <c r="AU415" s="251" t="s">
        <v>84</v>
      </c>
      <c r="AV415" s="13" t="s">
        <v>80</v>
      </c>
      <c r="AW415" s="13" t="s">
        <v>32</v>
      </c>
      <c r="AX415" s="13" t="s">
        <v>76</v>
      </c>
      <c r="AY415" s="251" t="s">
        <v>181</v>
      </c>
    </row>
    <row r="416" spans="1:51" s="14" customFormat="1" ht="12">
      <c r="A416" s="14"/>
      <c r="B416" s="252"/>
      <c r="C416" s="253"/>
      <c r="D416" s="243" t="s">
        <v>190</v>
      </c>
      <c r="E416" s="254" t="s">
        <v>1</v>
      </c>
      <c r="F416" s="255" t="s">
        <v>1262</v>
      </c>
      <c r="G416" s="253"/>
      <c r="H416" s="256">
        <v>31.465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2" t="s">
        <v>190</v>
      </c>
      <c r="AU416" s="262" t="s">
        <v>84</v>
      </c>
      <c r="AV416" s="14" t="s">
        <v>84</v>
      </c>
      <c r="AW416" s="14" t="s">
        <v>32</v>
      </c>
      <c r="AX416" s="14" t="s">
        <v>80</v>
      </c>
      <c r="AY416" s="262" t="s">
        <v>181</v>
      </c>
    </row>
    <row r="417" spans="1:65" s="2" customFormat="1" ht="24.15" customHeight="1">
      <c r="A417" s="39"/>
      <c r="B417" s="40"/>
      <c r="C417" s="228" t="s">
        <v>608</v>
      </c>
      <c r="D417" s="228" t="s">
        <v>183</v>
      </c>
      <c r="E417" s="229" t="s">
        <v>1022</v>
      </c>
      <c r="F417" s="230" t="s">
        <v>1023</v>
      </c>
      <c r="G417" s="231" t="s">
        <v>459</v>
      </c>
      <c r="H417" s="232">
        <v>8</v>
      </c>
      <c r="I417" s="233"/>
      <c r="J417" s="234">
        <f>ROUND(I417*H417,2)</f>
        <v>0</v>
      </c>
      <c r="K417" s="230" t="s">
        <v>187</v>
      </c>
      <c r="L417" s="45"/>
      <c r="M417" s="235" t="s">
        <v>1</v>
      </c>
      <c r="N417" s="236" t="s">
        <v>41</v>
      </c>
      <c r="O417" s="92"/>
      <c r="P417" s="237">
        <f>O417*H417</f>
        <v>0</v>
      </c>
      <c r="Q417" s="237">
        <v>0</v>
      </c>
      <c r="R417" s="237">
        <f>Q417*H417</f>
        <v>0</v>
      </c>
      <c r="S417" s="237">
        <v>0</v>
      </c>
      <c r="T417" s="23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9" t="s">
        <v>188</v>
      </c>
      <c r="AT417" s="239" t="s">
        <v>183</v>
      </c>
      <c r="AU417" s="239" t="s">
        <v>84</v>
      </c>
      <c r="AY417" s="18" t="s">
        <v>181</v>
      </c>
      <c r="BE417" s="240">
        <f>IF(N417="základní",J417,0)</f>
        <v>0</v>
      </c>
      <c r="BF417" s="240">
        <f>IF(N417="snížená",J417,0)</f>
        <v>0</v>
      </c>
      <c r="BG417" s="240">
        <f>IF(N417="zákl. přenesená",J417,0)</f>
        <v>0</v>
      </c>
      <c r="BH417" s="240">
        <f>IF(N417="sníž. přenesená",J417,0)</f>
        <v>0</v>
      </c>
      <c r="BI417" s="240">
        <f>IF(N417="nulová",J417,0)</f>
        <v>0</v>
      </c>
      <c r="BJ417" s="18" t="s">
        <v>80</v>
      </c>
      <c r="BK417" s="240">
        <f>ROUND(I417*H417,2)</f>
        <v>0</v>
      </c>
      <c r="BL417" s="18" t="s">
        <v>188</v>
      </c>
      <c r="BM417" s="239" t="s">
        <v>1024</v>
      </c>
    </row>
    <row r="418" spans="1:51" s="13" customFormat="1" ht="12">
      <c r="A418" s="13"/>
      <c r="B418" s="241"/>
      <c r="C418" s="242"/>
      <c r="D418" s="243" t="s">
        <v>190</v>
      </c>
      <c r="E418" s="244" t="s">
        <v>1</v>
      </c>
      <c r="F418" s="245" t="s">
        <v>1255</v>
      </c>
      <c r="G418" s="242"/>
      <c r="H418" s="244" t="s">
        <v>1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1" t="s">
        <v>190</v>
      </c>
      <c r="AU418" s="251" t="s">
        <v>84</v>
      </c>
      <c r="AV418" s="13" t="s">
        <v>80</v>
      </c>
      <c r="AW418" s="13" t="s">
        <v>32</v>
      </c>
      <c r="AX418" s="13" t="s">
        <v>76</v>
      </c>
      <c r="AY418" s="251" t="s">
        <v>181</v>
      </c>
    </row>
    <row r="419" spans="1:51" s="14" customFormat="1" ht="12">
      <c r="A419" s="14"/>
      <c r="B419" s="252"/>
      <c r="C419" s="253"/>
      <c r="D419" s="243" t="s">
        <v>190</v>
      </c>
      <c r="E419" s="254" t="s">
        <v>1</v>
      </c>
      <c r="F419" s="255" t="s">
        <v>222</v>
      </c>
      <c r="G419" s="253"/>
      <c r="H419" s="256">
        <v>8</v>
      </c>
      <c r="I419" s="257"/>
      <c r="J419" s="253"/>
      <c r="K419" s="253"/>
      <c r="L419" s="258"/>
      <c r="M419" s="259"/>
      <c r="N419" s="260"/>
      <c r="O419" s="260"/>
      <c r="P419" s="260"/>
      <c r="Q419" s="260"/>
      <c r="R419" s="260"/>
      <c r="S419" s="260"/>
      <c r="T419" s="26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2" t="s">
        <v>190</v>
      </c>
      <c r="AU419" s="262" t="s">
        <v>84</v>
      </c>
      <c r="AV419" s="14" t="s">
        <v>84</v>
      </c>
      <c r="AW419" s="14" t="s">
        <v>32</v>
      </c>
      <c r="AX419" s="14" t="s">
        <v>80</v>
      </c>
      <c r="AY419" s="262" t="s">
        <v>181</v>
      </c>
    </row>
    <row r="420" spans="1:65" s="2" customFormat="1" ht="16.5" customHeight="1">
      <c r="A420" s="39"/>
      <c r="B420" s="40"/>
      <c r="C420" s="285" t="s">
        <v>612</v>
      </c>
      <c r="D420" s="285" t="s">
        <v>369</v>
      </c>
      <c r="E420" s="286" t="s">
        <v>1025</v>
      </c>
      <c r="F420" s="287" t="s">
        <v>1026</v>
      </c>
      <c r="G420" s="288" t="s">
        <v>459</v>
      </c>
      <c r="H420" s="289">
        <v>8.12</v>
      </c>
      <c r="I420" s="290"/>
      <c r="J420" s="291">
        <f>ROUND(I420*H420,2)</f>
        <v>0</v>
      </c>
      <c r="K420" s="287" t="s">
        <v>187</v>
      </c>
      <c r="L420" s="292"/>
      <c r="M420" s="293" t="s">
        <v>1</v>
      </c>
      <c r="N420" s="294" t="s">
        <v>41</v>
      </c>
      <c r="O420" s="92"/>
      <c r="P420" s="237">
        <f>O420*H420</f>
        <v>0</v>
      </c>
      <c r="Q420" s="237">
        <v>0.00026</v>
      </c>
      <c r="R420" s="237">
        <f>Q420*H420</f>
        <v>0.0021111999999999997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222</v>
      </c>
      <c r="AT420" s="239" t="s">
        <v>369</v>
      </c>
      <c r="AU420" s="239" t="s">
        <v>84</v>
      </c>
      <c r="AY420" s="18" t="s">
        <v>181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80</v>
      </c>
      <c r="BK420" s="240">
        <f>ROUND(I420*H420,2)</f>
        <v>0</v>
      </c>
      <c r="BL420" s="18" t="s">
        <v>188</v>
      </c>
      <c r="BM420" s="239" t="s">
        <v>1027</v>
      </c>
    </row>
    <row r="421" spans="1:51" s="13" customFormat="1" ht="12">
      <c r="A421" s="13"/>
      <c r="B421" s="241"/>
      <c r="C421" s="242"/>
      <c r="D421" s="243" t="s">
        <v>190</v>
      </c>
      <c r="E421" s="244" t="s">
        <v>1</v>
      </c>
      <c r="F421" s="245" t="s">
        <v>1255</v>
      </c>
      <c r="G421" s="242"/>
      <c r="H421" s="244" t="s">
        <v>1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1" t="s">
        <v>190</v>
      </c>
      <c r="AU421" s="251" t="s">
        <v>84</v>
      </c>
      <c r="AV421" s="13" t="s">
        <v>80</v>
      </c>
      <c r="AW421" s="13" t="s">
        <v>32</v>
      </c>
      <c r="AX421" s="13" t="s">
        <v>76</v>
      </c>
      <c r="AY421" s="251" t="s">
        <v>181</v>
      </c>
    </row>
    <row r="422" spans="1:51" s="14" customFormat="1" ht="12">
      <c r="A422" s="14"/>
      <c r="B422" s="252"/>
      <c r="C422" s="253"/>
      <c r="D422" s="243" t="s">
        <v>190</v>
      </c>
      <c r="E422" s="254" t="s">
        <v>1</v>
      </c>
      <c r="F422" s="255" t="s">
        <v>1263</v>
      </c>
      <c r="G422" s="253"/>
      <c r="H422" s="256">
        <v>8.12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2" t="s">
        <v>190</v>
      </c>
      <c r="AU422" s="262" t="s">
        <v>84</v>
      </c>
      <c r="AV422" s="14" t="s">
        <v>84</v>
      </c>
      <c r="AW422" s="14" t="s">
        <v>32</v>
      </c>
      <c r="AX422" s="14" t="s">
        <v>80</v>
      </c>
      <c r="AY422" s="262" t="s">
        <v>181</v>
      </c>
    </row>
    <row r="423" spans="1:65" s="2" customFormat="1" ht="24.15" customHeight="1">
      <c r="A423" s="39"/>
      <c r="B423" s="40"/>
      <c r="C423" s="228" t="s">
        <v>616</v>
      </c>
      <c r="D423" s="228" t="s">
        <v>183</v>
      </c>
      <c r="E423" s="229" t="s">
        <v>555</v>
      </c>
      <c r="F423" s="230" t="s">
        <v>556</v>
      </c>
      <c r="G423" s="231" t="s">
        <v>459</v>
      </c>
      <c r="H423" s="232">
        <v>4</v>
      </c>
      <c r="I423" s="233"/>
      <c r="J423" s="234">
        <f>ROUND(I423*H423,2)</f>
        <v>0</v>
      </c>
      <c r="K423" s="230" t="s">
        <v>187</v>
      </c>
      <c r="L423" s="45"/>
      <c r="M423" s="235" t="s">
        <v>1</v>
      </c>
      <c r="N423" s="236" t="s">
        <v>41</v>
      </c>
      <c r="O423" s="92"/>
      <c r="P423" s="237">
        <f>O423*H423</f>
        <v>0</v>
      </c>
      <c r="Q423" s="237">
        <v>0</v>
      </c>
      <c r="R423" s="237">
        <f>Q423*H423</f>
        <v>0</v>
      </c>
      <c r="S423" s="237">
        <v>0</v>
      </c>
      <c r="T423" s="23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9" t="s">
        <v>188</v>
      </c>
      <c r="AT423" s="239" t="s">
        <v>183</v>
      </c>
      <c r="AU423" s="239" t="s">
        <v>84</v>
      </c>
      <c r="AY423" s="18" t="s">
        <v>181</v>
      </c>
      <c r="BE423" s="240">
        <f>IF(N423="základní",J423,0)</f>
        <v>0</v>
      </c>
      <c r="BF423" s="240">
        <f>IF(N423="snížená",J423,0)</f>
        <v>0</v>
      </c>
      <c r="BG423" s="240">
        <f>IF(N423="zákl. přenesená",J423,0)</f>
        <v>0</v>
      </c>
      <c r="BH423" s="240">
        <f>IF(N423="sníž. přenesená",J423,0)</f>
        <v>0</v>
      </c>
      <c r="BI423" s="240">
        <f>IF(N423="nulová",J423,0)</f>
        <v>0</v>
      </c>
      <c r="BJ423" s="18" t="s">
        <v>80</v>
      </c>
      <c r="BK423" s="240">
        <f>ROUND(I423*H423,2)</f>
        <v>0</v>
      </c>
      <c r="BL423" s="18" t="s">
        <v>188</v>
      </c>
      <c r="BM423" s="239" t="s">
        <v>557</v>
      </c>
    </row>
    <row r="424" spans="1:51" s="13" customFormat="1" ht="12">
      <c r="A424" s="13"/>
      <c r="B424" s="241"/>
      <c r="C424" s="242"/>
      <c r="D424" s="243" t="s">
        <v>190</v>
      </c>
      <c r="E424" s="244" t="s">
        <v>1</v>
      </c>
      <c r="F424" s="245" t="s">
        <v>1255</v>
      </c>
      <c r="G424" s="242"/>
      <c r="H424" s="244" t="s">
        <v>1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1" t="s">
        <v>190</v>
      </c>
      <c r="AU424" s="251" t="s">
        <v>84</v>
      </c>
      <c r="AV424" s="13" t="s">
        <v>80</v>
      </c>
      <c r="AW424" s="13" t="s">
        <v>32</v>
      </c>
      <c r="AX424" s="13" t="s">
        <v>76</v>
      </c>
      <c r="AY424" s="251" t="s">
        <v>181</v>
      </c>
    </row>
    <row r="425" spans="1:51" s="14" customFormat="1" ht="12">
      <c r="A425" s="14"/>
      <c r="B425" s="252"/>
      <c r="C425" s="253"/>
      <c r="D425" s="243" t="s">
        <v>190</v>
      </c>
      <c r="E425" s="254" t="s">
        <v>1</v>
      </c>
      <c r="F425" s="255" t="s">
        <v>188</v>
      </c>
      <c r="G425" s="253"/>
      <c r="H425" s="256">
        <v>4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2" t="s">
        <v>190</v>
      </c>
      <c r="AU425" s="262" t="s">
        <v>84</v>
      </c>
      <c r="AV425" s="14" t="s">
        <v>84</v>
      </c>
      <c r="AW425" s="14" t="s">
        <v>32</v>
      </c>
      <c r="AX425" s="14" t="s">
        <v>80</v>
      </c>
      <c r="AY425" s="262" t="s">
        <v>181</v>
      </c>
    </row>
    <row r="426" spans="1:65" s="2" customFormat="1" ht="16.5" customHeight="1">
      <c r="A426" s="39"/>
      <c r="B426" s="40"/>
      <c r="C426" s="285" t="s">
        <v>620</v>
      </c>
      <c r="D426" s="285" t="s">
        <v>369</v>
      </c>
      <c r="E426" s="286" t="s">
        <v>558</v>
      </c>
      <c r="F426" s="287" t="s">
        <v>559</v>
      </c>
      <c r="G426" s="288" t="s">
        <v>459</v>
      </c>
      <c r="H426" s="289">
        <v>4.06</v>
      </c>
      <c r="I426" s="290"/>
      <c r="J426" s="291">
        <f>ROUND(I426*H426,2)</f>
        <v>0</v>
      </c>
      <c r="K426" s="287" t="s">
        <v>187</v>
      </c>
      <c r="L426" s="292"/>
      <c r="M426" s="293" t="s">
        <v>1</v>
      </c>
      <c r="N426" s="294" t="s">
        <v>41</v>
      </c>
      <c r="O426" s="92"/>
      <c r="P426" s="237">
        <f>O426*H426</f>
        <v>0</v>
      </c>
      <c r="Q426" s="237">
        <v>0.00121</v>
      </c>
      <c r="R426" s="237">
        <f>Q426*H426</f>
        <v>0.0049126</v>
      </c>
      <c r="S426" s="237">
        <v>0</v>
      </c>
      <c r="T426" s="238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9" t="s">
        <v>222</v>
      </c>
      <c r="AT426" s="239" t="s">
        <v>369</v>
      </c>
      <c r="AU426" s="239" t="s">
        <v>84</v>
      </c>
      <c r="AY426" s="18" t="s">
        <v>181</v>
      </c>
      <c r="BE426" s="240">
        <f>IF(N426="základní",J426,0)</f>
        <v>0</v>
      </c>
      <c r="BF426" s="240">
        <f>IF(N426="snížená",J426,0)</f>
        <v>0</v>
      </c>
      <c r="BG426" s="240">
        <f>IF(N426="zákl. přenesená",J426,0)</f>
        <v>0</v>
      </c>
      <c r="BH426" s="240">
        <f>IF(N426="sníž. přenesená",J426,0)</f>
        <v>0</v>
      </c>
      <c r="BI426" s="240">
        <f>IF(N426="nulová",J426,0)</f>
        <v>0</v>
      </c>
      <c r="BJ426" s="18" t="s">
        <v>80</v>
      </c>
      <c r="BK426" s="240">
        <f>ROUND(I426*H426,2)</f>
        <v>0</v>
      </c>
      <c r="BL426" s="18" t="s">
        <v>188</v>
      </c>
      <c r="BM426" s="239" t="s">
        <v>560</v>
      </c>
    </row>
    <row r="427" spans="1:51" s="13" customFormat="1" ht="12">
      <c r="A427" s="13"/>
      <c r="B427" s="241"/>
      <c r="C427" s="242"/>
      <c r="D427" s="243" t="s">
        <v>190</v>
      </c>
      <c r="E427" s="244" t="s">
        <v>1</v>
      </c>
      <c r="F427" s="245" t="s">
        <v>1255</v>
      </c>
      <c r="G427" s="242"/>
      <c r="H427" s="244" t="s">
        <v>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1" t="s">
        <v>190</v>
      </c>
      <c r="AU427" s="251" t="s">
        <v>84</v>
      </c>
      <c r="AV427" s="13" t="s">
        <v>80</v>
      </c>
      <c r="AW427" s="13" t="s">
        <v>32</v>
      </c>
      <c r="AX427" s="13" t="s">
        <v>76</v>
      </c>
      <c r="AY427" s="251" t="s">
        <v>181</v>
      </c>
    </row>
    <row r="428" spans="1:51" s="14" customFormat="1" ht="12">
      <c r="A428" s="14"/>
      <c r="B428" s="252"/>
      <c r="C428" s="253"/>
      <c r="D428" s="243" t="s">
        <v>190</v>
      </c>
      <c r="E428" s="254" t="s">
        <v>1</v>
      </c>
      <c r="F428" s="255" t="s">
        <v>1260</v>
      </c>
      <c r="G428" s="253"/>
      <c r="H428" s="256">
        <v>4.06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2" t="s">
        <v>190</v>
      </c>
      <c r="AU428" s="262" t="s">
        <v>84</v>
      </c>
      <c r="AV428" s="14" t="s">
        <v>84</v>
      </c>
      <c r="AW428" s="14" t="s">
        <v>32</v>
      </c>
      <c r="AX428" s="14" t="s">
        <v>80</v>
      </c>
      <c r="AY428" s="262" t="s">
        <v>181</v>
      </c>
    </row>
    <row r="429" spans="1:65" s="2" customFormat="1" ht="24.15" customHeight="1">
      <c r="A429" s="39"/>
      <c r="B429" s="40"/>
      <c r="C429" s="228" t="s">
        <v>624</v>
      </c>
      <c r="D429" s="228" t="s">
        <v>183</v>
      </c>
      <c r="E429" s="229" t="s">
        <v>1264</v>
      </c>
      <c r="F429" s="230" t="s">
        <v>1265</v>
      </c>
      <c r="G429" s="231" t="s">
        <v>459</v>
      </c>
      <c r="H429" s="232">
        <v>2</v>
      </c>
      <c r="I429" s="233"/>
      <c r="J429" s="234">
        <f>ROUND(I429*H429,2)</f>
        <v>0</v>
      </c>
      <c r="K429" s="230" t="s">
        <v>187</v>
      </c>
      <c r="L429" s="45"/>
      <c r="M429" s="235" t="s">
        <v>1</v>
      </c>
      <c r="N429" s="236" t="s">
        <v>41</v>
      </c>
      <c r="O429" s="92"/>
      <c r="P429" s="237">
        <f>O429*H429</f>
        <v>0</v>
      </c>
      <c r="Q429" s="237">
        <v>0</v>
      </c>
      <c r="R429" s="237">
        <f>Q429*H429</f>
        <v>0</v>
      </c>
      <c r="S429" s="237">
        <v>0</v>
      </c>
      <c r="T429" s="23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9" t="s">
        <v>188</v>
      </c>
      <c r="AT429" s="239" t="s">
        <v>183</v>
      </c>
      <c r="AU429" s="239" t="s">
        <v>84</v>
      </c>
      <c r="AY429" s="18" t="s">
        <v>181</v>
      </c>
      <c r="BE429" s="240">
        <f>IF(N429="základní",J429,0)</f>
        <v>0</v>
      </c>
      <c r="BF429" s="240">
        <f>IF(N429="snížená",J429,0)</f>
        <v>0</v>
      </c>
      <c r="BG429" s="240">
        <f>IF(N429="zákl. přenesená",J429,0)</f>
        <v>0</v>
      </c>
      <c r="BH429" s="240">
        <f>IF(N429="sníž. přenesená",J429,0)</f>
        <v>0</v>
      </c>
      <c r="BI429" s="240">
        <f>IF(N429="nulová",J429,0)</f>
        <v>0</v>
      </c>
      <c r="BJ429" s="18" t="s">
        <v>80</v>
      </c>
      <c r="BK429" s="240">
        <f>ROUND(I429*H429,2)</f>
        <v>0</v>
      </c>
      <c r="BL429" s="18" t="s">
        <v>188</v>
      </c>
      <c r="BM429" s="239" t="s">
        <v>1266</v>
      </c>
    </row>
    <row r="430" spans="1:51" s="13" customFormat="1" ht="12">
      <c r="A430" s="13"/>
      <c r="B430" s="241"/>
      <c r="C430" s="242"/>
      <c r="D430" s="243" t="s">
        <v>190</v>
      </c>
      <c r="E430" s="244" t="s">
        <v>1</v>
      </c>
      <c r="F430" s="245" t="s">
        <v>1255</v>
      </c>
      <c r="G430" s="242"/>
      <c r="H430" s="244" t="s">
        <v>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1" t="s">
        <v>190</v>
      </c>
      <c r="AU430" s="251" t="s">
        <v>84</v>
      </c>
      <c r="AV430" s="13" t="s">
        <v>80</v>
      </c>
      <c r="AW430" s="13" t="s">
        <v>32</v>
      </c>
      <c r="AX430" s="13" t="s">
        <v>76</v>
      </c>
      <c r="AY430" s="251" t="s">
        <v>181</v>
      </c>
    </row>
    <row r="431" spans="1:51" s="14" customFormat="1" ht="12">
      <c r="A431" s="14"/>
      <c r="B431" s="252"/>
      <c r="C431" s="253"/>
      <c r="D431" s="243" t="s">
        <v>190</v>
      </c>
      <c r="E431" s="254" t="s">
        <v>1</v>
      </c>
      <c r="F431" s="255" t="s">
        <v>84</v>
      </c>
      <c r="G431" s="253"/>
      <c r="H431" s="256">
        <v>2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2" t="s">
        <v>190</v>
      </c>
      <c r="AU431" s="262" t="s">
        <v>84</v>
      </c>
      <c r="AV431" s="14" t="s">
        <v>84</v>
      </c>
      <c r="AW431" s="14" t="s">
        <v>32</v>
      </c>
      <c r="AX431" s="14" t="s">
        <v>80</v>
      </c>
      <c r="AY431" s="262" t="s">
        <v>181</v>
      </c>
    </row>
    <row r="432" spans="1:65" s="2" customFormat="1" ht="16.5" customHeight="1">
      <c r="A432" s="39"/>
      <c r="B432" s="40"/>
      <c r="C432" s="285" t="s">
        <v>629</v>
      </c>
      <c r="D432" s="285" t="s">
        <v>369</v>
      </c>
      <c r="E432" s="286" t="s">
        <v>1267</v>
      </c>
      <c r="F432" s="287" t="s">
        <v>1268</v>
      </c>
      <c r="G432" s="288" t="s">
        <v>459</v>
      </c>
      <c r="H432" s="289">
        <v>2.03</v>
      </c>
      <c r="I432" s="290"/>
      <c r="J432" s="291">
        <f>ROUND(I432*H432,2)</f>
        <v>0</v>
      </c>
      <c r="K432" s="287" t="s">
        <v>187</v>
      </c>
      <c r="L432" s="292"/>
      <c r="M432" s="293" t="s">
        <v>1</v>
      </c>
      <c r="N432" s="294" t="s">
        <v>41</v>
      </c>
      <c r="O432" s="92"/>
      <c r="P432" s="237">
        <f>O432*H432</f>
        <v>0</v>
      </c>
      <c r="Q432" s="237">
        <v>0.00141</v>
      </c>
      <c r="R432" s="237">
        <f>Q432*H432</f>
        <v>0.0028623</v>
      </c>
      <c r="S432" s="237">
        <v>0</v>
      </c>
      <c r="T432" s="23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9" t="s">
        <v>222</v>
      </c>
      <c r="AT432" s="239" t="s">
        <v>369</v>
      </c>
      <c r="AU432" s="239" t="s">
        <v>84</v>
      </c>
      <c r="AY432" s="18" t="s">
        <v>181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8" t="s">
        <v>80</v>
      </c>
      <c r="BK432" s="240">
        <f>ROUND(I432*H432,2)</f>
        <v>0</v>
      </c>
      <c r="BL432" s="18" t="s">
        <v>188</v>
      </c>
      <c r="BM432" s="239" t="s">
        <v>1269</v>
      </c>
    </row>
    <row r="433" spans="1:51" s="13" customFormat="1" ht="12">
      <c r="A433" s="13"/>
      <c r="B433" s="241"/>
      <c r="C433" s="242"/>
      <c r="D433" s="243" t="s">
        <v>190</v>
      </c>
      <c r="E433" s="244" t="s">
        <v>1</v>
      </c>
      <c r="F433" s="245" t="s">
        <v>1255</v>
      </c>
      <c r="G433" s="242"/>
      <c r="H433" s="244" t="s">
        <v>1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1" t="s">
        <v>190</v>
      </c>
      <c r="AU433" s="251" t="s">
        <v>84</v>
      </c>
      <c r="AV433" s="13" t="s">
        <v>80</v>
      </c>
      <c r="AW433" s="13" t="s">
        <v>32</v>
      </c>
      <c r="AX433" s="13" t="s">
        <v>76</v>
      </c>
      <c r="AY433" s="251" t="s">
        <v>181</v>
      </c>
    </row>
    <row r="434" spans="1:51" s="14" customFormat="1" ht="12">
      <c r="A434" s="14"/>
      <c r="B434" s="252"/>
      <c r="C434" s="253"/>
      <c r="D434" s="243" t="s">
        <v>190</v>
      </c>
      <c r="E434" s="254" t="s">
        <v>1</v>
      </c>
      <c r="F434" s="255" t="s">
        <v>553</v>
      </c>
      <c r="G434" s="253"/>
      <c r="H434" s="256">
        <v>2.03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2" t="s">
        <v>190</v>
      </c>
      <c r="AU434" s="262" t="s">
        <v>84</v>
      </c>
      <c r="AV434" s="14" t="s">
        <v>84</v>
      </c>
      <c r="AW434" s="14" t="s">
        <v>32</v>
      </c>
      <c r="AX434" s="14" t="s">
        <v>80</v>
      </c>
      <c r="AY434" s="262" t="s">
        <v>181</v>
      </c>
    </row>
    <row r="435" spans="1:65" s="2" customFormat="1" ht="21.75" customHeight="1">
      <c r="A435" s="39"/>
      <c r="B435" s="40"/>
      <c r="C435" s="228" t="s">
        <v>633</v>
      </c>
      <c r="D435" s="228" t="s">
        <v>183</v>
      </c>
      <c r="E435" s="229" t="s">
        <v>1028</v>
      </c>
      <c r="F435" s="230" t="s">
        <v>1029</v>
      </c>
      <c r="G435" s="231" t="s">
        <v>459</v>
      </c>
      <c r="H435" s="232">
        <v>4</v>
      </c>
      <c r="I435" s="233"/>
      <c r="J435" s="234">
        <f>ROUND(I435*H435,2)</f>
        <v>0</v>
      </c>
      <c r="K435" s="230" t="s">
        <v>1</v>
      </c>
      <c r="L435" s="45"/>
      <c r="M435" s="235" t="s">
        <v>1</v>
      </c>
      <c r="N435" s="236" t="s">
        <v>41</v>
      </c>
      <c r="O435" s="92"/>
      <c r="P435" s="237">
        <f>O435*H435</f>
        <v>0</v>
      </c>
      <c r="Q435" s="237">
        <v>0</v>
      </c>
      <c r="R435" s="237">
        <f>Q435*H435</f>
        <v>0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188</v>
      </c>
      <c r="AT435" s="239" t="s">
        <v>183</v>
      </c>
      <c r="AU435" s="239" t="s">
        <v>84</v>
      </c>
      <c r="AY435" s="18" t="s">
        <v>181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80</v>
      </c>
      <c r="BK435" s="240">
        <f>ROUND(I435*H435,2)</f>
        <v>0</v>
      </c>
      <c r="BL435" s="18" t="s">
        <v>188</v>
      </c>
      <c r="BM435" s="239" t="s">
        <v>1030</v>
      </c>
    </row>
    <row r="436" spans="1:51" s="13" customFormat="1" ht="12">
      <c r="A436" s="13"/>
      <c r="B436" s="241"/>
      <c r="C436" s="242"/>
      <c r="D436" s="243" t="s">
        <v>190</v>
      </c>
      <c r="E436" s="244" t="s">
        <v>1</v>
      </c>
      <c r="F436" s="245" t="s">
        <v>1255</v>
      </c>
      <c r="G436" s="242"/>
      <c r="H436" s="244" t="s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1" t="s">
        <v>190</v>
      </c>
      <c r="AU436" s="251" t="s">
        <v>84</v>
      </c>
      <c r="AV436" s="13" t="s">
        <v>80</v>
      </c>
      <c r="AW436" s="13" t="s">
        <v>32</v>
      </c>
      <c r="AX436" s="13" t="s">
        <v>76</v>
      </c>
      <c r="AY436" s="251" t="s">
        <v>181</v>
      </c>
    </row>
    <row r="437" spans="1:51" s="14" customFormat="1" ht="12">
      <c r="A437" s="14"/>
      <c r="B437" s="252"/>
      <c r="C437" s="253"/>
      <c r="D437" s="243" t="s">
        <v>190</v>
      </c>
      <c r="E437" s="254" t="s">
        <v>1</v>
      </c>
      <c r="F437" s="255" t="s">
        <v>188</v>
      </c>
      <c r="G437" s="253"/>
      <c r="H437" s="256">
        <v>4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2" t="s">
        <v>190</v>
      </c>
      <c r="AU437" s="262" t="s">
        <v>84</v>
      </c>
      <c r="AV437" s="14" t="s">
        <v>84</v>
      </c>
      <c r="AW437" s="14" t="s">
        <v>32</v>
      </c>
      <c r="AX437" s="14" t="s">
        <v>80</v>
      </c>
      <c r="AY437" s="262" t="s">
        <v>181</v>
      </c>
    </row>
    <row r="438" spans="1:65" s="2" customFormat="1" ht="16.5" customHeight="1">
      <c r="A438" s="39"/>
      <c r="B438" s="40"/>
      <c r="C438" s="285" t="s">
        <v>637</v>
      </c>
      <c r="D438" s="285" t="s">
        <v>369</v>
      </c>
      <c r="E438" s="286" t="s">
        <v>1031</v>
      </c>
      <c r="F438" s="287" t="s">
        <v>1032</v>
      </c>
      <c r="G438" s="288" t="s">
        <v>459</v>
      </c>
      <c r="H438" s="289">
        <v>4.06</v>
      </c>
      <c r="I438" s="290"/>
      <c r="J438" s="291">
        <f>ROUND(I438*H438,2)</f>
        <v>0</v>
      </c>
      <c r="K438" s="287" t="s">
        <v>187</v>
      </c>
      <c r="L438" s="292"/>
      <c r="M438" s="293" t="s">
        <v>1</v>
      </c>
      <c r="N438" s="294" t="s">
        <v>41</v>
      </c>
      <c r="O438" s="92"/>
      <c r="P438" s="237">
        <f>O438*H438</f>
        <v>0</v>
      </c>
      <c r="Q438" s="237">
        <v>0.00019</v>
      </c>
      <c r="R438" s="237">
        <f>Q438*H438</f>
        <v>0.0007714</v>
      </c>
      <c r="S438" s="237">
        <v>0</v>
      </c>
      <c r="T438" s="23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9" t="s">
        <v>222</v>
      </c>
      <c r="AT438" s="239" t="s">
        <v>369</v>
      </c>
      <c r="AU438" s="239" t="s">
        <v>84</v>
      </c>
      <c r="AY438" s="18" t="s">
        <v>181</v>
      </c>
      <c r="BE438" s="240">
        <f>IF(N438="základní",J438,0)</f>
        <v>0</v>
      </c>
      <c r="BF438" s="240">
        <f>IF(N438="snížená",J438,0)</f>
        <v>0</v>
      </c>
      <c r="BG438" s="240">
        <f>IF(N438="zákl. přenesená",J438,0)</f>
        <v>0</v>
      </c>
      <c r="BH438" s="240">
        <f>IF(N438="sníž. přenesená",J438,0)</f>
        <v>0</v>
      </c>
      <c r="BI438" s="240">
        <f>IF(N438="nulová",J438,0)</f>
        <v>0</v>
      </c>
      <c r="BJ438" s="18" t="s">
        <v>80</v>
      </c>
      <c r="BK438" s="240">
        <f>ROUND(I438*H438,2)</f>
        <v>0</v>
      </c>
      <c r="BL438" s="18" t="s">
        <v>188</v>
      </c>
      <c r="BM438" s="239" t="s">
        <v>1033</v>
      </c>
    </row>
    <row r="439" spans="1:51" s="13" customFormat="1" ht="12">
      <c r="A439" s="13"/>
      <c r="B439" s="241"/>
      <c r="C439" s="242"/>
      <c r="D439" s="243" t="s">
        <v>190</v>
      </c>
      <c r="E439" s="244" t="s">
        <v>1</v>
      </c>
      <c r="F439" s="245" t="s">
        <v>1255</v>
      </c>
      <c r="G439" s="242"/>
      <c r="H439" s="244" t="s">
        <v>1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1" t="s">
        <v>190</v>
      </c>
      <c r="AU439" s="251" t="s">
        <v>84</v>
      </c>
      <c r="AV439" s="13" t="s">
        <v>80</v>
      </c>
      <c r="AW439" s="13" t="s">
        <v>32</v>
      </c>
      <c r="AX439" s="13" t="s">
        <v>76</v>
      </c>
      <c r="AY439" s="251" t="s">
        <v>181</v>
      </c>
    </row>
    <row r="440" spans="1:51" s="14" customFormat="1" ht="12">
      <c r="A440" s="14"/>
      <c r="B440" s="252"/>
      <c r="C440" s="253"/>
      <c r="D440" s="243" t="s">
        <v>190</v>
      </c>
      <c r="E440" s="254" t="s">
        <v>1</v>
      </c>
      <c r="F440" s="255" t="s">
        <v>1260</v>
      </c>
      <c r="G440" s="253"/>
      <c r="H440" s="256">
        <v>4.06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2" t="s">
        <v>190</v>
      </c>
      <c r="AU440" s="262" t="s">
        <v>84</v>
      </c>
      <c r="AV440" s="14" t="s">
        <v>84</v>
      </c>
      <c r="AW440" s="14" t="s">
        <v>32</v>
      </c>
      <c r="AX440" s="14" t="s">
        <v>80</v>
      </c>
      <c r="AY440" s="262" t="s">
        <v>181</v>
      </c>
    </row>
    <row r="441" spans="1:65" s="2" customFormat="1" ht="21.75" customHeight="1">
      <c r="A441" s="39"/>
      <c r="B441" s="40"/>
      <c r="C441" s="285" t="s">
        <v>641</v>
      </c>
      <c r="D441" s="285" t="s">
        <v>369</v>
      </c>
      <c r="E441" s="286" t="s">
        <v>1034</v>
      </c>
      <c r="F441" s="287" t="s">
        <v>1035</v>
      </c>
      <c r="G441" s="288" t="s">
        <v>459</v>
      </c>
      <c r="H441" s="289">
        <v>4.06</v>
      </c>
      <c r="I441" s="290"/>
      <c r="J441" s="291">
        <f>ROUND(I441*H441,2)</f>
        <v>0</v>
      </c>
      <c r="K441" s="287" t="s">
        <v>187</v>
      </c>
      <c r="L441" s="292"/>
      <c r="M441" s="293" t="s">
        <v>1</v>
      </c>
      <c r="N441" s="294" t="s">
        <v>41</v>
      </c>
      <c r="O441" s="92"/>
      <c r="P441" s="237">
        <f>O441*H441</f>
        <v>0</v>
      </c>
      <c r="Q441" s="237">
        <v>0.0022</v>
      </c>
      <c r="R441" s="237">
        <f>Q441*H441</f>
        <v>0.008931999999999999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222</v>
      </c>
      <c r="AT441" s="239" t="s">
        <v>369</v>
      </c>
      <c r="AU441" s="239" t="s">
        <v>84</v>
      </c>
      <c r="AY441" s="18" t="s">
        <v>181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80</v>
      </c>
      <c r="BK441" s="240">
        <f>ROUND(I441*H441,2)</f>
        <v>0</v>
      </c>
      <c r="BL441" s="18" t="s">
        <v>188</v>
      </c>
      <c r="BM441" s="239" t="s">
        <v>1036</v>
      </c>
    </row>
    <row r="442" spans="1:51" s="13" customFormat="1" ht="12">
      <c r="A442" s="13"/>
      <c r="B442" s="241"/>
      <c r="C442" s="242"/>
      <c r="D442" s="243" t="s">
        <v>190</v>
      </c>
      <c r="E442" s="244" t="s">
        <v>1</v>
      </c>
      <c r="F442" s="245" t="s">
        <v>1255</v>
      </c>
      <c r="G442" s="242"/>
      <c r="H442" s="244" t="s">
        <v>1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1" t="s">
        <v>190</v>
      </c>
      <c r="AU442" s="251" t="s">
        <v>84</v>
      </c>
      <c r="AV442" s="13" t="s">
        <v>80</v>
      </c>
      <c r="AW442" s="13" t="s">
        <v>32</v>
      </c>
      <c r="AX442" s="13" t="s">
        <v>76</v>
      </c>
      <c r="AY442" s="251" t="s">
        <v>181</v>
      </c>
    </row>
    <row r="443" spans="1:51" s="14" customFormat="1" ht="12">
      <c r="A443" s="14"/>
      <c r="B443" s="252"/>
      <c r="C443" s="253"/>
      <c r="D443" s="243" t="s">
        <v>190</v>
      </c>
      <c r="E443" s="254" t="s">
        <v>1</v>
      </c>
      <c r="F443" s="255" t="s">
        <v>1260</v>
      </c>
      <c r="G443" s="253"/>
      <c r="H443" s="256">
        <v>4.06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2" t="s">
        <v>190</v>
      </c>
      <c r="AU443" s="262" t="s">
        <v>84</v>
      </c>
      <c r="AV443" s="14" t="s">
        <v>84</v>
      </c>
      <c r="AW443" s="14" t="s">
        <v>32</v>
      </c>
      <c r="AX443" s="14" t="s">
        <v>80</v>
      </c>
      <c r="AY443" s="262" t="s">
        <v>181</v>
      </c>
    </row>
    <row r="444" spans="1:65" s="2" customFormat="1" ht="21.75" customHeight="1">
      <c r="A444" s="39"/>
      <c r="B444" s="40"/>
      <c r="C444" s="228" t="s">
        <v>645</v>
      </c>
      <c r="D444" s="228" t="s">
        <v>183</v>
      </c>
      <c r="E444" s="229" t="s">
        <v>562</v>
      </c>
      <c r="F444" s="230" t="s">
        <v>563</v>
      </c>
      <c r="G444" s="231" t="s">
        <v>459</v>
      </c>
      <c r="H444" s="232">
        <v>2</v>
      </c>
      <c r="I444" s="233"/>
      <c r="J444" s="234">
        <f>ROUND(I444*H444,2)</f>
        <v>0</v>
      </c>
      <c r="K444" s="230" t="s">
        <v>1</v>
      </c>
      <c r="L444" s="45"/>
      <c r="M444" s="235" t="s">
        <v>1</v>
      </c>
      <c r="N444" s="236" t="s">
        <v>41</v>
      </c>
      <c r="O444" s="92"/>
      <c r="P444" s="237">
        <f>O444*H444</f>
        <v>0</v>
      </c>
      <c r="Q444" s="237">
        <v>0</v>
      </c>
      <c r="R444" s="237">
        <f>Q444*H444</f>
        <v>0</v>
      </c>
      <c r="S444" s="237">
        <v>0</v>
      </c>
      <c r="T444" s="238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9" t="s">
        <v>188</v>
      </c>
      <c r="AT444" s="239" t="s">
        <v>183</v>
      </c>
      <c r="AU444" s="239" t="s">
        <v>84</v>
      </c>
      <c r="AY444" s="18" t="s">
        <v>181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8" t="s">
        <v>80</v>
      </c>
      <c r="BK444" s="240">
        <f>ROUND(I444*H444,2)</f>
        <v>0</v>
      </c>
      <c r="BL444" s="18" t="s">
        <v>188</v>
      </c>
      <c r="BM444" s="239" t="s">
        <v>564</v>
      </c>
    </row>
    <row r="445" spans="1:51" s="13" customFormat="1" ht="12">
      <c r="A445" s="13"/>
      <c r="B445" s="241"/>
      <c r="C445" s="242"/>
      <c r="D445" s="243" t="s">
        <v>190</v>
      </c>
      <c r="E445" s="244" t="s">
        <v>1</v>
      </c>
      <c r="F445" s="245" t="s">
        <v>1255</v>
      </c>
      <c r="G445" s="242"/>
      <c r="H445" s="244" t="s">
        <v>1</v>
      </c>
      <c r="I445" s="246"/>
      <c r="J445" s="242"/>
      <c r="K445" s="242"/>
      <c r="L445" s="247"/>
      <c r="M445" s="248"/>
      <c r="N445" s="249"/>
      <c r="O445" s="249"/>
      <c r="P445" s="249"/>
      <c r="Q445" s="249"/>
      <c r="R445" s="249"/>
      <c r="S445" s="249"/>
      <c r="T445" s="25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1" t="s">
        <v>190</v>
      </c>
      <c r="AU445" s="251" t="s">
        <v>84</v>
      </c>
      <c r="AV445" s="13" t="s">
        <v>80</v>
      </c>
      <c r="AW445" s="13" t="s">
        <v>32</v>
      </c>
      <c r="AX445" s="13" t="s">
        <v>76</v>
      </c>
      <c r="AY445" s="251" t="s">
        <v>181</v>
      </c>
    </row>
    <row r="446" spans="1:51" s="14" customFormat="1" ht="12">
      <c r="A446" s="14"/>
      <c r="B446" s="252"/>
      <c r="C446" s="253"/>
      <c r="D446" s="243" t="s">
        <v>190</v>
      </c>
      <c r="E446" s="254" t="s">
        <v>1</v>
      </c>
      <c r="F446" s="255" t="s">
        <v>84</v>
      </c>
      <c r="G446" s="253"/>
      <c r="H446" s="256">
        <v>2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2" t="s">
        <v>190</v>
      </c>
      <c r="AU446" s="262" t="s">
        <v>84</v>
      </c>
      <c r="AV446" s="14" t="s">
        <v>84</v>
      </c>
      <c r="AW446" s="14" t="s">
        <v>32</v>
      </c>
      <c r="AX446" s="14" t="s">
        <v>80</v>
      </c>
      <c r="AY446" s="262" t="s">
        <v>181</v>
      </c>
    </row>
    <row r="447" spans="1:65" s="2" customFormat="1" ht="16.5" customHeight="1">
      <c r="A447" s="39"/>
      <c r="B447" s="40"/>
      <c r="C447" s="285" t="s">
        <v>649</v>
      </c>
      <c r="D447" s="285" t="s">
        <v>369</v>
      </c>
      <c r="E447" s="286" t="s">
        <v>566</v>
      </c>
      <c r="F447" s="287" t="s">
        <v>567</v>
      </c>
      <c r="G447" s="288" t="s">
        <v>459</v>
      </c>
      <c r="H447" s="289">
        <v>2.03</v>
      </c>
      <c r="I447" s="290"/>
      <c r="J447" s="291">
        <f>ROUND(I447*H447,2)</f>
        <v>0</v>
      </c>
      <c r="K447" s="287" t="s">
        <v>187</v>
      </c>
      <c r="L447" s="292"/>
      <c r="M447" s="293" t="s">
        <v>1</v>
      </c>
      <c r="N447" s="294" t="s">
        <v>41</v>
      </c>
      <c r="O447" s="92"/>
      <c r="P447" s="237">
        <f>O447*H447</f>
        <v>0</v>
      </c>
      <c r="Q447" s="237">
        <v>0.00039</v>
      </c>
      <c r="R447" s="237">
        <f>Q447*H447</f>
        <v>0.0007916999999999999</v>
      </c>
      <c r="S447" s="237">
        <v>0</v>
      </c>
      <c r="T447" s="238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9" t="s">
        <v>222</v>
      </c>
      <c r="AT447" s="239" t="s">
        <v>369</v>
      </c>
      <c r="AU447" s="239" t="s">
        <v>84</v>
      </c>
      <c r="AY447" s="18" t="s">
        <v>181</v>
      </c>
      <c r="BE447" s="240">
        <f>IF(N447="základní",J447,0)</f>
        <v>0</v>
      </c>
      <c r="BF447" s="240">
        <f>IF(N447="snížená",J447,0)</f>
        <v>0</v>
      </c>
      <c r="BG447" s="240">
        <f>IF(N447="zákl. přenesená",J447,0)</f>
        <v>0</v>
      </c>
      <c r="BH447" s="240">
        <f>IF(N447="sníž. přenesená",J447,0)</f>
        <v>0</v>
      </c>
      <c r="BI447" s="240">
        <f>IF(N447="nulová",J447,0)</f>
        <v>0</v>
      </c>
      <c r="BJ447" s="18" t="s">
        <v>80</v>
      </c>
      <c r="BK447" s="240">
        <f>ROUND(I447*H447,2)</f>
        <v>0</v>
      </c>
      <c r="BL447" s="18" t="s">
        <v>188</v>
      </c>
      <c r="BM447" s="239" t="s">
        <v>568</v>
      </c>
    </row>
    <row r="448" spans="1:51" s="13" customFormat="1" ht="12">
      <c r="A448" s="13"/>
      <c r="B448" s="241"/>
      <c r="C448" s="242"/>
      <c r="D448" s="243" t="s">
        <v>190</v>
      </c>
      <c r="E448" s="244" t="s">
        <v>1</v>
      </c>
      <c r="F448" s="245" t="s">
        <v>1255</v>
      </c>
      <c r="G448" s="242"/>
      <c r="H448" s="244" t="s">
        <v>1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1" t="s">
        <v>190</v>
      </c>
      <c r="AU448" s="251" t="s">
        <v>84</v>
      </c>
      <c r="AV448" s="13" t="s">
        <v>80</v>
      </c>
      <c r="AW448" s="13" t="s">
        <v>32</v>
      </c>
      <c r="AX448" s="13" t="s">
        <v>76</v>
      </c>
      <c r="AY448" s="251" t="s">
        <v>181</v>
      </c>
    </row>
    <row r="449" spans="1:51" s="14" customFormat="1" ht="12">
      <c r="A449" s="14"/>
      <c r="B449" s="252"/>
      <c r="C449" s="253"/>
      <c r="D449" s="243" t="s">
        <v>190</v>
      </c>
      <c r="E449" s="254" t="s">
        <v>1</v>
      </c>
      <c r="F449" s="255" t="s">
        <v>553</v>
      </c>
      <c r="G449" s="253"/>
      <c r="H449" s="256">
        <v>2.03</v>
      </c>
      <c r="I449" s="257"/>
      <c r="J449" s="253"/>
      <c r="K449" s="253"/>
      <c r="L449" s="258"/>
      <c r="M449" s="259"/>
      <c r="N449" s="260"/>
      <c r="O449" s="260"/>
      <c r="P449" s="260"/>
      <c r="Q449" s="260"/>
      <c r="R449" s="260"/>
      <c r="S449" s="260"/>
      <c r="T449" s="26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2" t="s">
        <v>190</v>
      </c>
      <c r="AU449" s="262" t="s">
        <v>84</v>
      </c>
      <c r="AV449" s="14" t="s">
        <v>84</v>
      </c>
      <c r="AW449" s="14" t="s">
        <v>32</v>
      </c>
      <c r="AX449" s="14" t="s">
        <v>80</v>
      </c>
      <c r="AY449" s="262" t="s">
        <v>181</v>
      </c>
    </row>
    <row r="450" spans="1:65" s="2" customFormat="1" ht="21.75" customHeight="1">
      <c r="A450" s="39"/>
      <c r="B450" s="40"/>
      <c r="C450" s="285" t="s">
        <v>653</v>
      </c>
      <c r="D450" s="285" t="s">
        <v>369</v>
      </c>
      <c r="E450" s="286" t="s">
        <v>570</v>
      </c>
      <c r="F450" s="287" t="s">
        <v>571</v>
      </c>
      <c r="G450" s="288" t="s">
        <v>459</v>
      </c>
      <c r="H450" s="289">
        <v>2.03</v>
      </c>
      <c r="I450" s="290"/>
      <c r="J450" s="291">
        <f>ROUND(I450*H450,2)</f>
        <v>0</v>
      </c>
      <c r="K450" s="287" t="s">
        <v>187</v>
      </c>
      <c r="L450" s="292"/>
      <c r="M450" s="293" t="s">
        <v>1</v>
      </c>
      <c r="N450" s="294" t="s">
        <v>41</v>
      </c>
      <c r="O450" s="92"/>
      <c r="P450" s="237">
        <f>O450*H450</f>
        <v>0</v>
      </c>
      <c r="Q450" s="237">
        <v>0.0036</v>
      </c>
      <c r="R450" s="237">
        <f>Q450*H450</f>
        <v>0.007307999999999999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222</v>
      </c>
      <c r="AT450" s="239" t="s">
        <v>369</v>
      </c>
      <c r="AU450" s="239" t="s">
        <v>84</v>
      </c>
      <c r="AY450" s="18" t="s">
        <v>181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80</v>
      </c>
      <c r="BK450" s="240">
        <f>ROUND(I450*H450,2)</f>
        <v>0</v>
      </c>
      <c r="BL450" s="18" t="s">
        <v>188</v>
      </c>
      <c r="BM450" s="239" t="s">
        <v>572</v>
      </c>
    </row>
    <row r="451" spans="1:51" s="13" customFormat="1" ht="12">
      <c r="A451" s="13"/>
      <c r="B451" s="241"/>
      <c r="C451" s="242"/>
      <c r="D451" s="243" t="s">
        <v>190</v>
      </c>
      <c r="E451" s="244" t="s">
        <v>1</v>
      </c>
      <c r="F451" s="245" t="s">
        <v>1255</v>
      </c>
      <c r="G451" s="242"/>
      <c r="H451" s="244" t="s">
        <v>1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1" t="s">
        <v>190</v>
      </c>
      <c r="AU451" s="251" t="s">
        <v>84</v>
      </c>
      <c r="AV451" s="13" t="s">
        <v>80</v>
      </c>
      <c r="AW451" s="13" t="s">
        <v>32</v>
      </c>
      <c r="AX451" s="13" t="s">
        <v>76</v>
      </c>
      <c r="AY451" s="251" t="s">
        <v>181</v>
      </c>
    </row>
    <row r="452" spans="1:51" s="14" customFormat="1" ht="12">
      <c r="A452" s="14"/>
      <c r="B452" s="252"/>
      <c r="C452" s="253"/>
      <c r="D452" s="243" t="s">
        <v>190</v>
      </c>
      <c r="E452" s="254" t="s">
        <v>1</v>
      </c>
      <c r="F452" s="255" t="s">
        <v>553</v>
      </c>
      <c r="G452" s="253"/>
      <c r="H452" s="256">
        <v>2.03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2" t="s">
        <v>190</v>
      </c>
      <c r="AU452" s="262" t="s">
        <v>84</v>
      </c>
      <c r="AV452" s="14" t="s">
        <v>84</v>
      </c>
      <c r="AW452" s="14" t="s">
        <v>32</v>
      </c>
      <c r="AX452" s="14" t="s">
        <v>80</v>
      </c>
      <c r="AY452" s="262" t="s">
        <v>181</v>
      </c>
    </row>
    <row r="453" spans="1:65" s="2" customFormat="1" ht="24.15" customHeight="1">
      <c r="A453" s="39"/>
      <c r="B453" s="40"/>
      <c r="C453" s="228" t="s">
        <v>657</v>
      </c>
      <c r="D453" s="228" t="s">
        <v>183</v>
      </c>
      <c r="E453" s="229" t="s">
        <v>574</v>
      </c>
      <c r="F453" s="230" t="s">
        <v>575</v>
      </c>
      <c r="G453" s="231" t="s">
        <v>459</v>
      </c>
      <c r="H453" s="232">
        <v>12</v>
      </c>
      <c r="I453" s="233"/>
      <c r="J453" s="234">
        <f>ROUND(I453*H453,2)</f>
        <v>0</v>
      </c>
      <c r="K453" s="230" t="s">
        <v>1</v>
      </c>
      <c r="L453" s="45"/>
      <c r="M453" s="235" t="s">
        <v>1</v>
      </c>
      <c r="N453" s="236" t="s">
        <v>41</v>
      </c>
      <c r="O453" s="92"/>
      <c r="P453" s="237">
        <f>O453*H453</f>
        <v>0</v>
      </c>
      <c r="Q453" s="237">
        <v>0</v>
      </c>
      <c r="R453" s="237">
        <f>Q453*H453</f>
        <v>0</v>
      </c>
      <c r="S453" s="237">
        <v>0</v>
      </c>
      <c r="T453" s="238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9" t="s">
        <v>188</v>
      </c>
      <c r="AT453" s="239" t="s">
        <v>183</v>
      </c>
      <c r="AU453" s="239" t="s">
        <v>84</v>
      </c>
      <c r="AY453" s="18" t="s">
        <v>181</v>
      </c>
      <c r="BE453" s="240">
        <f>IF(N453="základní",J453,0)</f>
        <v>0</v>
      </c>
      <c r="BF453" s="240">
        <f>IF(N453="snížená",J453,0)</f>
        <v>0</v>
      </c>
      <c r="BG453" s="240">
        <f>IF(N453="zákl. přenesená",J453,0)</f>
        <v>0</v>
      </c>
      <c r="BH453" s="240">
        <f>IF(N453="sníž. přenesená",J453,0)</f>
        <v>0</v>
      </c>
      <c r="BI453" s="240">
        <f>IF(N453="nulová",J453,0)</f>
        <v>0</v>
      </c>
      <c r="BJ453" s="18" t="s">
        <v>80</v>
      </c>
      <c r="BK453" s="240">
        <f>ROUND(I453*H453,2)</f>
        <v>0</v>
      </c>
      <c r="BL453" s="18" t="s">
        <v>188</v>
      </c>
      <c r="BM453" s="239" t="s">
        <v>576</v>
      </c>
    </row>
    <row r="454" spans="1:51" s="13" customFormat="1" ht="12">
      <c r="A454" s="13"/>
      <c r="B454" s="241"/>
      <c r="C454" s="242"/>
      <c r="D454" s="243" t="s">
        <v>190</v>
      </c>
      <c r="E454" s="244" t="s">
        <v>1</v>
      </c>
      <c r="F454" s="245" t="s">
        <v>1255</v>
      </c>
      <c r="G454" s="242"/>
      <c r="H454" s="244" t="s">
        <v>1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1" t="s">
        <v>190</v>
      </c>
      <c r="AU454" s="251" t="s">
        <v>84</v>
      </c>
      <c r="AV454" s="13" t="s">
        <v>80</v>
      </c>
      <c r="AW454" s="13" t="s">
        <v>32</v>
      </c>
      <c r="AX454" s="13" t="s">
        <v>76</v>
      </c>
      <c r="AY454" s="251" t="s">
        <v>181</v>
      </c>
    </row>
    <row r="455" spans="1:51" s="14" customFormat="1" ht="12">
      <c r="A455" s="14"/>
      <c r="B455" s="252"/>
      <c r="C455" s="253"/>
      <c r="D455" s="243" t="s">
        <v>190</v>
      </c>
      <c r="E455" s="254" t="s">
        <v>1</v>
      </c>
      <c r="F455" s="255" t="s">
        <v>242</v>
      </c>
      <c r="G455" s="253"/>
      <c r="H455" s="256">
        <v>12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2" t="s">
        <v>190</v>
      </c>
      <c r="AU455" s="262" t="s">
        <v>84</v>
      </c>
      <c r="AV455" s="14" t="s">
        <v>84</v>
      </c>
      <c r="AW455" s="14" t="s">
        <v>32</v>
      </c>
      <c r="AX455" s="14" t="s">
        <v>80</v>
      </c>
      <c r="AY455" s="262" t="s">
        <v>181</v>
      </c>
    </row>
    <row r="456" spans="1:65" s="2" customFormat="1" ht="16.5" customHeight="1">
      <c r="A456" s="39"/>
      <c r="B456" s="40"/>
      <c r="C456" s="285" t="s">
        <v>662</v>
      </c>
      <c r="D456" s="285" t="s">
        <v>369</v>
      </c>
      <c r="E456" s="286" t="s">
        <v>578</v>
      </c>
      <c r="F456" s="287" t="s">
        <v>579</v>
      </c>
      <c r="G456" s="288" t="s">
        <v>459</v>
      </c>
      <c r="H456" s="289">
        <v>12.18</v>
      </c>
      <c r="I456" s="290"/>
      <c r="J456" s="291">
        <f>ROUND(I456*H456,2)</f>
        <v>0</v>
      </c>
      <c r="K456" s="287" t="s">
        <v>187</v>
      </c>
      <c r="L456" s="292"/>
      <c r="M456" s="293" t="s">
        <v>1</v>
      </c>
      <c r="N456" s="294" t="s">
        <v>41</v>
      </c>
      <c r="O456" s="92"/>
      <c r="P456" s="237">
        <f>O456*H456</f>
        <v>0</v>
      </c>
      <c r="Q456" s="237">
        <v>0.00057</v>
      </c>
      <c r="R456" s="237">
        <f>Q456*H456</f>
        <v>0.006942599999999999</v>
      </c>
      <c r="S456" s="237">
        <v>0</v>
      </c>
      <c r="T456" s="238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9" t="s">
        <v>222</v>
      </c>
      <c r="AT456" s="239" t="s">
        <v>369</v>
      </c>
      <c r="AU456" s="239" t="s">
        <v>84</v>
      </c>
      <c r="AY456" s="18" t="s">
        <v>181</v>
      </c>
      <c r="BE456" s="240">
        <f>IF(N456="základní",J456,0)</f>
        <v>0</v>
      </c>
      <c r="BF456" s="240">
        <f>IF(N456="snížená",J456,0)</f>
        <v>0</v>
      </c>
      <c r="BG456" s="240">
        <f>IF(N456="zákl. přenesená",J456,0)</f>
        <v>0</v>
      </c>
      <c r="BH456" s="240">
        <f>IF(N456="sníž. přenesená",J456,0)</f>
        <v>0</v>
      </c>
      <c r="BI456" s="240">
        <f>IF(N456="nulová",J456,0)</f>
        <v>0</v>
      </c>
      <c r="BJ456" s="18" t="s">
        <v>80</v>
      </c>
      <c r="BK456" s="240">
        <f>ROUND(I456*H456,2)</f>
        <v>0</v>
      </c>
      <c r="BL456" s="18" t="s">
        <v>188</v>
      </c>
      <c r="BM456" s="239" t="s">
        <v>580</v>
      </c>
    </row>
    <row r="457" spans="1:51" s="13" customFormat="1" ht="12">
      <c r="A457" s="13"/>
      <c r="B457" s="241"/>
      <c r="C457" s="242"/>
      <c r="D457" s="243" t="s">
        <v>190</v>
      </c>
      <c r="E457" s="244" t="s">
        <v>1</v>
      </c>
      <c r="F457" s="245" t="s">
        <v>1255</v>
      </c>
      <c r="G457" s="242"/>
      <c r="H457" s="244" t="s">
        <v>1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1" t="s">
        <v>190</v>
      </c>
      <c r="AU457" s="251" t="s">
        <v>84</v>
      </c>
      <c r="AV457" s="13" t="s">
        <v>80</v>
      </c>
      <c r="AW457" s="13" t="s">
        <v>32</v>
      </c>
      <c r="AX457" s="13" t="s">
        <v>76</v>
      </c>
      <c r="AY457" s="251" t="s">
        <v>181</v>
      </c>
    </row>
    <row r="458" spans="1:51" s="14" customFormat="1" ht="12">
      <c r="A458" s="14"/>
      <c r="B458" s="252"/>
      <c r="C458" s="253"/>
      <c r="D458" s="243" t="s">
        <v>190</v>
      </c>
      <c r="E458" s="254" t="s">
        <v>1</v>
      </c>
      <c r="F458" s="255" t="s">
        <v>1270</v>
      </c>
      <c r="G458" s="253"/>
      <c r="H458" s="256">
        <v>12.18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2" t="s">
        <v>190</v>
      </c>
      <c r="AU458" s="262" t="s">
        <v>84</v>
      </c>
      <c r="AV458" s="14" t="s">
        <v>84</v>
      </c>
      <c r="AW458" s="14" t="s">
        <v>32</v>
      </c>
      <c r="AX458" s="14" t="s">
        <v>80</v>
      </c>
      <c r="AY458" s="262" t="s">
        <v>181</v>
      </c>
    </row>
    <row r="459" spans="1:65" s="2" customFormat="1" ht="24.15" customHeight="1">
      <c r="A459" s="39"/>
      <c r="B459" s="40"/>
      <c r="C459" s="285" t="s">
        <v>669</v>
      </c>
      <c r="D459" s="285" t="s">
        <v>369</v>
      </c>
      <c r="E459" s="286" t="s">
        <v>583</v>
      </c>
      <c r="F459" s="287" t="s">
        <v>584</v>
      </c>
      <c r="G459" s="288" t="s">
        <v>459</v>
      </c>
      <c r="H459" s="289">
        <v>12.18</v>
      </c>
      <c r="I459" s="290"/>
      <c r="J459" s="291">
        <f>ROUND(I459*H459,2)</f>
        <v>0</v>
      </c>
      <c r="K459" s="287" t="s">
        <v>187</v>
      </c>
      <c r="L459" s="292"/>
      <c r="M459" s="293" t="s">
        <v>1</v>
      </c>
      <c r="N459" s="294" t="s">
        <v>41</v>
      </c>
      <c r="O459" s="92"/>
      <c r="P459" s="237">
        <f>O459*H459</f>
        <v>0</v>
      </c>
      <c r="Q459" s="237">
        <v>0.004</v>
      </c>
      <c r="R459" s="237">
        <f>Q459*H459</f>
        <v>0.04872</v>
      </c>
      <c r="S459" s="237">
        <v>0</v>
      </c>
      <c r="T459" s="23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9" t="s">
        <v>222</v>
      </c>
      <c r="AT459" s="239" t="s">
        <v>369</v>
      </c>
      <c r="AU459" s="239" t="s">
        <v>84</v>
      </c>
      <c r="AY459" s="18" t="s">
        <v>181</v>
      </c>
      <c r="BE459" s="240">
        <f>IF(N459="základní",J459,0)</f>
        <v>0</v>
      </c>
      <c r="BF459" s="240">
        <f>IF(N459="snížená",J459,0)</f>
        <v>0</v>
      </c>
      <c r="BG459" s="240">
        <f>IF(N459="zákl. přenesená",J459,0)</f>
        <v>0</v>
      </c>
      <c r="BH459" s="240">
        <f>IF(N459="sníž. přenesená",J459,0)</f>
        <v>0</v>
      </c>
      <c r="BI459" s="240">
        <f>IF(N459="nulová",J459,0)</f>
        <v>0</v>
      </c>
      <c r="BJ459" s="18" t="s">
        <v>80</v>
      </c>
      <c r="BK459" s="240">
        <f>ROUND(I459*H459,2)</f>
        <v>0</v>
      </c>
      <c r="BL459" s="18" t="s">
        <v>188</v>
      </c>
      <c r="BM459" s="239" t="s">
        <v>585</v>
      </c>
    </row>
    <row r="460" spans="1:51" s="13" customFormat="1" ht="12">
      <c r="A460" s="13"/>
      <c r="B460" s="241"/>
      <c r="C460" s="242"/>
      <c r="D460" s="243" t="s">
        <v>190</v>
      </c>
      <c r="E460" s="244" t="s">
        <v>1</v>
      </c>
      <c r="F460" s="245" t="s">
        <v>1255</v>
      </c>
      <c r="G460" s="242"/>
      <c r="H460" s="244" t="s">
        <v>1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1" t="s">
        <v>190</v>
      </c>
      <c r="AU460" s="251" t="s">
        <v>84</v>
      </c>
      <c r="AV460" s="13" t="s">
        <v>80</v>
      </c>
      <c r="AW460" s="13" t="s">
        <v>32</v>
      </c>
      <c r="AX460" s="13" t="s">
        <v>76</v>
      </c>
      <c r="AY460" s="251" t="s">
        <v>181</v>
      </c>
    </row>
    <row r="461" spans="1:51" s="14" customFormat="1" ht="12">
      <c r="A461" s="14"/>
      <c r="B461" s="252"/>
      <c r="C461" s="253"/>
      <c r="D461" s="243" t="s">
        <v>190</v>
      </c>
      <c r="E461" s="254" t="s">
        <v>1</v>
      </c>
      <c r="F461" s="255" t="s">
        <v>1270</v>
      </c>
      <c r="G461" s="253"/>
      <c r="H461" s="256">
        <v>12.18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2" t="s">
        <v>190</v>
      </c>
      <c r="AU461" s="262" t="s">
        <v>84</v>
      </c>
      <c r="AV461" s="14" t="s">
        <v>84</v>
      </c>
      <c r="AW461" s="14" t="s">
        <v>32</v>
      </c>
      <c r="AX461" s="14" t="s">
        <v>80</v>
      </c>
      <c r="AY461" s="262" t="s">
        <v>181</v>
      </c>
    </row>
    <row r="462" spans="1:65" s="2" customFormat="1" ht="24.15" customHeight="1">
      <c r="A462" s="39"/>
      <c r="B462" s="40"/>
      <c r="C462" s="285" t="s">
        <v>673</v>
      </c>
      <c r="D462" s="285" t="s">
        <v>369</v>
      </c>
      <c r="E462" s="286" t="s">
        <v>1038</v>
      </c>
      <c r="F462" s="287" t="s">
        <v>1039</v>
      </c>
      <c r="G462" s="288" t="s">
        <v>459</v>
      </c>
      <c r="H462" s="289">
        <v>4.04</v>
      </c>
      <c r="I462" s="290"/>
      <c r="J462" s="291">
        <f>ROUND(I462*H462,2)</f>
        <v>0</v>
      </c>
      <c r="K462" s="287" t="s">
        <v>1</v>
      </c>
      <c r="L462" s="292"/>
      <c r="M462" s="293" t="s">
        <v>1</v>
      </c>
      <c r="N462" s="294" t="s">
        <v>41</v>
      </c>
      <c r="O462" s="92"/>
      <c r="P462" s="237">
        <f>O462*H462</f>
        <v>0</v>
      </c>
      <c r="Q462" s="237">
        <v>0.006</v>
      </c>
      <c r="R462" s="237">
        <f>Q462*H462</f>
        <v>0.02424</v>
      </c>
      <c r="S462" s="237">
        <v>0</v>
      </c>
      <c r="T462" s="238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9" t="s">
        <v>222</v>
      </c>
      <c r="AT462" s="239" t="s">
        <v>369</v>
      </c>
      <c r="AU462" s="239" t="s">
        <v>84</v>
      </c>
      <c r="AY462" s="18" t="s">
        <v>181</v>
      </c>
      <c r="BE462" s="240">
        <f>IF(N462="základní",J462,0)</f>
        <v>0</v>
      </c>
      <c r="BF462" s="240">
        <f>IF(N462="snížená",J462,0)</f>
        <v>0</v>
      </c>
      <c r="BG462" s="240">
        <f>IF(N462="zákl. přenesená",J462,0)</f>
        <v>0</v>
      </c>
      <c r="BH462" s="240">
        <f>IF(N462="sníž. přenesená",J462,0)</f>
        <v>0</v>
      </c>
      <c r="BI462" s="240">
        <f>IF(N462="nulová",J462,0)</f>
        <v>0</v>
      </c>
      <c r="BJ462" s="18" t="s">
        <v>80</v>
      </c>
      <c r="BK462" s="240">
        <f>ROUND(I462*H462,2)</f>
        <v>0</v>
      </c>
      <c r="BL462" s="18" t="s">
        <v>188</v>
      </c>
      <c r="BM462" s="239" t="s">
        <v>1040</v>
      </c>
    </row>
    <row r="463" spans="1:51" s="13" customFormat="1" ht="12">
      <c r="A463" s="13"/>
      <c r="B463" s="241"/>
      <c r="C463" s="242"/>
      <c r="D463" s="243" t="s">
        <v>190</v>
      </c>
      <c r="E463" s="244" t="s">
        <v>1</v>
      </c>
      <c r="F463" s="245" t="s">
        <v>1255</v>
      </c>
      <c r="G463" s="242"/>
      <c r="H463" s="244" t="s">
        <v>1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190</v>
      </c>
      <c r="AU463" s="251" t="s">
        <v>84</v>
      </c>
      <c r="AV463" s="13" t="s">
        <v>80</v>
      </c>
      <c r="AW463" s="13" t="s">
        <v>32</v>
      </c>
      <c r="AX463" s="13" t="s">
        <v>76</v>
      </c>
      <c r="AY463" s="251" t="s">
        <v>181</v>
      </c>
    </row>
    <row r="464" spans="1:51" s="14" customFormat="1" ht="12">
      <c r="A464" s="14"/>
      <c r="B464" s="252"/>
      <c r="C464" s="253"/>
      <c r="D464" s="243" t="s">
        <v>190</v>
      </c>
      <c r="E464" s="254" t="s">
        <v>1</v>
      </c>
      <c r="F464" s="255" t="s">
        <v>1041</v>
      </c>
      <c r="G464" s="253"/>
      <c r="H464" s="256">
        <v>4.04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2" t="s">
        <v>190</v>
      </c>
      <c r="AU464" s="262" t="s">
        <v>84</v>
      </c>
      <c r="AV464" s="14" t="s">
        <v>84</v>
      </c>
      <c r="AW464" s="14" t="s">
        <v>32</v>
      </c>
      <c r="AX464" s="14" t="s">
        <v>80</v>
      </c>
      <c r="AY464" s="262" t="s">
        <v>181</v>
      </c>
    </row>
    <row r="465" spans="1:65" s="2" customFormat="1" ht="16.5" customHeight="1">
      <c r="A465" s="39"/>
      <c r="B465" s="40"/>
      <c r="C465" s="228" t="s">
        <v>678</v>
      </c>
      <c r="D465" s="228" t="s">
        <v>183</v>
      </c>
      <c r="E465" s="229" t="s">
        <v>596</v>
      </c>
      <c r="F465" s="230" t="s">
        <v>597</v>
      </c>
      <c r="G465" s="231" t="s">
        <v>459</v>
      </c>
      <c r="H465" s="232">
        <v>9</v>
      </c>
      <c r="I465" s="233"/>
      <c r="J465" s="234">
        <f>ROUND(I465*H465,2)</f>
        <v>0</v>
      </c>
      <c r="K465" s="230" t="s">
        <v>187</v>
      </c>
      <c r="L465" s="45"/>
      <c r="M465" s="235" t="s">
        <v>1</v>
      </c>
      <c r="N465" s="236" t="s">
        <v>41</v>
      </c>
      <c r="O465" s="92"/>
      <c r="P465" s="237">
        <f>O465*H465</f>
        <v>0</v>
      </c>
      <c r="Q465" s="237">
        <v>0.00038</v>
      </c>
      <c r="R465" s="237">
        <f>Q465*H465</f>
        <v>0.0034200000000000003</v>
      </c>
      <c r="S465" s="237">
        <v>0</v>
      </c>
      <c r="T465" s="23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9" t="s">
        <v>188</v>
      </c>
      <c r="AT465" s="239" t="s">
        <v>183</v>
      </c>
      <c r="AU465" s="239" t="s">
        <v>84</v>
      </c>
      <c r="AY465" s="18" t="s">
        <v>181</v>
      </c>
      <c r="BE465" s="240">
        <f>IF(N465="základní",J465,0)</f>
        <v>0</v>
      </c>
      <c r="BF465" s="240">
        <f>IF(N465="snížená",J465,0)</f>
        <v>0</v>
      </c>
      <c r="BG465" s="240">
        <f>IF(N465="zákl. přenesená",J465,0)</f>
        <v>0</v>
      </c>
      <c r="BH465" s="240">
        <f>IF(N465="sníž. přenesená",J465,0)</f>
        <v>0</v>
      </c>
      <c r="BI465" s="240">
        <f>IF(N465="nulová",J465,0)</f>
        <v>0</v>
      </c>
      <c r="BJ465" s="18" t="s">
        <v>80</v>
      </c>
      <c r="BK465" s="240">
        <f>ROUND(I465*H465,2)</f>
        <v>0</v>
      </c>
      <c r="BL465" s="18" t="s">
        <v>188</v>
      </c>
      <c r="BM465" s="239" t="s">
        <v>598</v>
      </c>
    </row>
    <row r="466" spans="1:51" s="13" customFormat="1" ht="12">
      <c r="A466" s="13"/>
      <c r="B466" s="241"/>
      <c r="C466" s="242"/>
      <c r="D466" s="243" t="s">
        <v>190</v>
      </c>
      <c r="E466" s="244" t="s">
        <v>1</v>
      </c>
      <c r="F466" s="245" t="s">
        <v>1255</v>
      </c>
      <c r="G466" s="242"/>
      <c r="H466" s="244" t="s">
        <v>1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1" t="s">
        <v>190</v>
      </c>
      <c r="AU466" s="251" t="s">
        <v>84</v>
      </c>
      <c r="AV466" s="13" t="s">
        <v>80</v>
      </c>
      <c r="AW466" s="13" t="s">
        <v>32</v>
      </c>
      <c r="AX466" s="13" t="s">
        <v>76</v>
      </c>
      <c r="AY466" s="251" t="s">
        <v>181</v>
      </c>
    </row>
    <row r="467" spans="1:51" s="14" customFormat="1" ht="12">
      <c r="A467" s="14"/>
      <c r="B467" s="252"/>
      <c r="C467" s="253"/>
      <c r="D467" s="243" t="s">
        <v>190</v>
      </c>
      <c r="E467" s="254" t="s">
        <v>1</v>
      </c>
      <c r="F467" s="255" t="s">
        <v>227</v>
      </c>
      <c r="G467" s="253"/>
      <c r="H467" s="256">
        <v>9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2" t="s">
        <v>190</v>
      </c>
      <c r="AU467" s="262" t="s">
        <v>84</v>
      </c>
      <c r="AV467" s="14" t="s">
        <v>84</v>
      </c>
      <c r="AW467" s="14" t="s">
        <v>32</v>
      </c>
      <c r="AX467" s="14" t="s">
        <v>80</v>
      </c>
      <c r="AY467" s="262" t="s">
        <v>181</v>
      </c>
    </row>
    <row r="468" spans="1:65" s="2" customFormat="1" ht="24.15" customHeight="1">
      <c r="A468" s="39"/>
      <c r="B468" s="40"/>
      <c r="C468" s="228" t="s">
        <v>683</v>
      </c>
      <c r="D468" s="228" t="s">
        <v>183</v>
      </c>
      <c r="E468" s="229" t="s">
        <v>600</v>
      </c>
      <c r="F468" s="230" t="s">
        <v>601</v>
      </c>
      <c r="G468" s="231" t="s">
        <v>459</v>
      </c>
      <c r="H468" s="232">
        <v>9</v>
      </c>
      <c r="I468" s="233"/>
      <c r="J468" s="234">
        <f>ROUND(I468*H468,2)</f>
        <v>0</v>
      </c>
      <c r="K468" s="230" t="s">
        <v>1</v>
      </c>
      <c r="L468" s="45"/>
      <c r="M468" s="235" t="s">
        <v>1</v>
      </c>
      <c r="N468" s="236" t="s">
        <v>41</v>
      </c>
      <c r="O468" s="92"/>
      <c r="P468" s="237">
        <f>O468*H468</f>
        <v>0</v>
      </c>
      <c r="Q468" s="237">
        <v>2E-05</v>
      </c>
      <c r="R468" s="237">
        <f>Q468*H468</f>
        <v>0.00018</v>
      </c>
      <c r="S468" s="237">
        <v>0</v>
      </c>
      <c r="T468" s="238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9" t="s">
        <v>188</v>
      </c>
      <c r="AT468" s="239" t="s">
        <v>183</v>
      </c>
      <c r="AU468" s="239" t="s">
        <v>84</v>
      </c>
      <c r="AY468" s="18" t="s">
        <v>181</v>
      </c>
      <c r="BE468" s="240">
        <f>IF(N468="základní",J468,0)</f>
        <v>0</v>
      </c>
      <c r="BF468" s="240">
        <f>IF(N468="snížená",J468,0)</f>
        <v>0</v>
      </c>
      <c r="BG468" s="240">
        <f>IF(N468="zákl. přenesená",J468,0)</f>
        <v>0</v>
      </c>
      <c r="BH468" s="240">
        <f>IF(N468="sníž. přenesená",J468,0)</f>
        <v>0</v>
      </c>
      <c r="BI468" s="240">
        <f>IF(N468="nulová",J468,0)</f>
        <v>0</v>
      </c>
      <c r="BJ468" s="18" t="s">
        <v>80</v>
      </c>
      <c r="BK468" s="240">
        <f>ROUND(I468*H468,2)</f>
        <v>0</v>
      </c>
      <c r="BL468" s="18" t="s">
        <v>188</v>
      </c>
      <c r="BM468" s="239" t="s">
        <v>602</v>
      </c>
    </row>
    <row r="469" spans="1:51" s="13" customFormat="1" ht="12">
      <c r="A469" s="13"/>
      <c r="B469" s="241"/>
      <c r="C469" s="242"/>
      <c r="D469" s="243" t="s">
        <v>190</v>
      </c>
      <c r="E469" s="244" t="s">
        <v>1</v>
      </c>
      <c r="F469" s="245" t="s">
        <v>1255</v>
      </c>
      <c r="G469" s="242"/>
      <c r="H469" s="244" t="s">
        <v>1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1" t="s">
        <v>190</v>
      </c>
      <c r="AU469" s="251" t="s">
        <v>84</v>
      </c>
      <c r="AV469" s="13" t="s">
        <v>80</v>
      </c>
      <c r="AW469" s="13" t="s">
        <v>32</v>
      </c>
      <c r="AX469" s="13" t="s">
        <v>76</v>
      </c>
      <c r="AY469" s="251" t="s">
        <v>181</v>
      </c>
    </row>
    <row r="470" spans="1:51" s="14" customFormat="1" ht="12">
      <c r="A470" s="14"/>
      <c r="B470" s="252"/>
      <c r="C470" s="253"/>
      <c r="D470" s="243" t="s">
        <v>190</v>
      </c>
      <c r="E470" s="254" t="s">
        <v>1</v>
      </c>
      <c r="F470" s="255" t="s">
        <v>227</v>
      </c>
      <c r="G470" s="253"/>
      <c r="H470" s="256">
        <v>9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2" t="s">
        <v>190</v>
      </c>
      <c r="AU470" s="262" t="s">
        <v>84</v>
      </c>
      <c r="AV470" s="14" t="s">
        <v>84</v>
      </c>
      <c r="AW470" s="14" t="s">
        <v>32</v>
      </c>
      <c r="AX470" s="14" t="s">
        <v>80</v>
      </c>
      <c r="AY470" s="262" t="s">
        <v>181</v>
      </c>
    </row>
    <row r="471" spans="1:65" s="2" customFormat="1" ht="24.15" customHeight="1">
      <c r="A471" s="39"/>
      <c r="B471" s="40"/>
      <c r="C471" s="285" t="s">
        <v>687</v>
      </c>
      <c r="D471" s="285" t="s">
        <v>369</v>
      </c>
      <c r="E471" s="286" t="s">
        <v>604</v>
      </c>
      <c r="F471" s="287" t="s">
        <v>605</v>
      </c>
      <c r="G471" s="288" t="s">
        <v>459</v>
      </c>
      <c r="H471" s="289">
        <v>9.09</v>
      </c>
      <c r="I471" s="290"/>
      <c r="J471" s="291">
        <f>ROUND(I471*H471,2)</f>
        <v>0</v>
      </c>
      <c r="K471" s="287" t="s">
        <v>1</v>
      </c>
      <c r="L471" s="292"/>
      <c r="M471" s="293" t="s">
        <v>1</v>
      </c>
      <c r="N471" s="294" t="s">
        <v>41</v>
      </c>
      <c r="O471" s="92"/>
      <c r="P471" s="237">
        <f>O471*H471</f>
        <v>0</v>
      </c>
      <c r="Q471" s="237">
        <v>0.00244</v>
      </c>
      <c r="R471" s="237">
        <f>Q471*H471</f>
        <v>0.022179599999999997</v>
      </c>
      <c r="S471" s="237">
        <v>0</v>
      </c>
      <c r="T471" s="238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9" t="s">
        <v>222</v>
      </c>
      <c r="AT471" s="239" t="s">
        <v>369</v>
      </c>
      <c r="AU471" s="239" t="s">
        <v>84</v>
      </c>
      <c r="AY471" s="18" t="s">
        <v>181</v>
      </c>
      <c r="BE471" s="240">
        <f>IF(N471="základní",J471,0)</f>
        <v>0</v>
      </c>
      <c r="BF471" s="240">
        <f>IF(N471="snížená",J471,0)</f>
        <v>0</v>
      </c>
      <c r="BG471" s="240">
        <f>IF(N471="zákl. přenesená",J471,0)</f>
        <v>0</v>
      </c>
      <c r="BH471" s="240">
        <f>IF(N471="sníž. přenesená",J471,0)</f>
        <v>0</v>
      </c>
      <c r="BI471" s="240">
        <f>IF(N471="nulová",J471,0)</f>
        <v>0</v>
      </c>
      <c r="BJ471" s="18" t="s">
        <v>80</v>
      </c>
      <c r="BK471" s="240">
        <f>ROUND(I471*H471,2)</f>
        <v>0</v>
      </c>
      <c r="BL471" s="18" t="s">
        <v>188</v>
      </c>
      <c r="BM471" s="239" t="s">
        <v>606</v>
      </c>
    </row>
    <row r="472" spans="1:51" s="13" customFormat="1" ht="12">
      <c r="A472" s="13"/>
      <c r="B472" s="241"/>
      <c r="C472" s="242"/>
      <c r="D472" s="243" t="s">
        <v>190</v>
      </c>
      <c r="E472" s="244" t="s">
        <v>1</v>
      </c>
      <c r="F472" s="245" t="s">
        <v>1255</v>
      </c>
      <c r="G472" s="242"/>
      <c r="H472" s="244" t="s">
        <v>1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1" t="s">
        <v>190</v>
      </c>
      <c r="AU472" s="251" t="s">
        <v>84</v>
      </c>
      <c r="AV472" s="13" t="s">
        <v>80</v>
      </c>
      <c r="AW472" s="13" t="s">
        <v>32</v>
      </c>
      <c r="AX472" s="13" t="s">
        <v>76</v>
      </c>
      <c r="AY472" s="251" t="s">
        <v>181</v>
      </c>
    </row>
    <row r="473" spans="1:51" s="14" customFormat="1" ht="12">
      <c r="A473" s="14"/>
      <c r="B473" s="252"/>
      <c r="C473" s="253"/>
      <c r="D473" s="243" t="s">
        <v>190</v>
      </c>
      <c r="E473" s="254" t="s">
        <v>1</v>
      </c>
      <c r="F473" s="255" t="s">
        <v>1271</v>
      </c>
      <c r="G473" s="253"/>
      <c r="H473" s="256">
        <v>9.09</v>
      </c>
      <c r="I473" s="257"/>
      <c r="J473" s="253"/>
      <c r="K473" s="253"/>
      <c r="L473" s="258"/>
      <c r="M473" s="259"/>
      <c r="N473" s="260"/>
      <c r="O473" s="260"/>
      <c r="P473" s="260"/>
      <c r="Q473" s="260"/>
      <c r="R473" s="260"/>
      <c r="S473" s="260"/>
      <c r="T473" s="26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2" t="s">
        <v>190</v>
      </c>
      <c r="AU473" s="262" t="s">
        <v>84</v>
      </c>
      <c r="AV473" s="14" t="s">
        <v>84</v>
      </c>
      <c r="AW473" s="14" t="s">
        <v>32</v>
      </c>
      <c r="AX473" s="14" t="s">
        <v>80</v>
      </c>
      <c r="AY473" s="262" t="s">
        <v>181</v>
      </c>
    </row>
    <row r="474" spans="1:65" s="2" customFormat="1" ht="24.15" customHeight="1">
      <c r="A474" s="39"/>
      <c r="B474" s="40"/>
      <c r="C474" s="285" t="s">
        <v>692</v>
      </c>
      <c r="D474" s="285" t="s">
        <v>369</v>
      </c>
      <c r="E474" s="286" t="s">
        <v>609</v>
      </c>
      <c r="F474" s="287" t="s">
        <v>610</v>
      </c>
      <c r="G474" s="288" t="s">
        <v>459</v>
      </c>
      <c r="H474" s="289">
        <v>9</v>
      </c>
      <c r="I474" s="290"/>
      <c r="J474" s="291">
        <f>ROUND(I474*H474,2)</f>
        <v>0</v>
      </c>
      <c r="K474" s="287" t="s">
        <v>1</v>
      </c>
      <c r="L474" s="292"/>
      <c r="M474" s="293" t="s">
        <v>1</v>
      </c>
      <c r="N474" s="294" t="s">
        <v>41</v>
      </c>
      <c r="O474" s="92"/>
      <c r="P474" s="237">
        <f>O474*H474</f>
        <v>0</v>
      </c>
      <c r="Q474" s="237">
        <v>0.0073</v>
      </c>
      <c r="R474" s="237">
        <f>Q474*H474</f>
        <v>0.0657</v>
      </c>
      <c r="S474" s="237">
        <v>0</v>
      </c>
      <c r="T474" s="238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222</v>
      </c>
      <c r="AT474" s="239" t="s">
        <v>369</v>
      </c>
      <c r="AU474" s="239" t="s">
        <v>84</v>
      </c>
      <c r="AY474" s="18" t="s">
        <v>181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80</v>
      </c>
      <c r="BK474" s="240">
        <f>ROUND(I474*H474,2)</f>
        <v>0</v>
      </c>
      <c r="BL474" s="18" t="s">
        <v>188</v>
      </c>
      <c r="BM474" s="239" t="s">
        <v>611</v>
      </c>
    </row>
    <row r="475" spans="1:51" s="13" customFormat="1" ht="12">
      <c r="A475" s="13"/>
      <c r="B475" s="241"/>
      <c r="C475" s="242"/>
      <c r="D475" s="243" t="s">
        <v>190</v>
      </c>
      <c r="E475" s="244" t="s">
        <v>1</v>
      </c>
      <c r="F475" s="245" t="s">
        <v>1255</v>
      </c>
      <c r="G475" s="242"/>
      <c r="H475" s="244" t="s">
        <v>1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1" t="s">
        <v>190</v>
      </c>
      <c r="AU475" s="251" t="s">
        <v>84</v>
      </c>
      <c r="AV475" s="13" t="s">
        <v>80</v>
      </c>
      <c r="AW475" s="13" t="s">
        <v>32</v>
      </c>
      <c r="AX475" s="13" t="s">
        <v>76</v>
      </c>
      <c r="AY475" s="251" t="s">
        <v>181</v>
      </c>
    </row>
    <row r="476" spans="1:51" s="14" customFormat="1" ht="12">
      <c r="A476" s="14"/>
      <c r="B476" s="252"/>
      <c r="C476" s="253"/>
      <c r="D476" s="243" t="s">
        <v>190</v>
      </c>
      <c r="E476" s="254" t="s">
        <v>1</v>
      </c>
      <c r="F476" s="255" t="s">
        <v>227</v>
      </c>
      <c r="G476" s="253"/>
      <c r="H476" s="256">
        <v>9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2" t="s">
        <v>190</v>
      </c>
      <c r="AU476" s="262" t="s">
        <v>84</v>
      </c>
      <c r="AV476" s="14" t="s">
        <v>84</v>
      </c>
      <c r="AW476" s="14" t="s">
        <v>32</v>
      </c>
      <c r="AX476" s="14" t="s">
        <v>80</v>
      </c>
      <c r="AY476" s="262" t="s">
        <v>181</v>
      </c>
    </row>
    <row r="477" spans="1:65" s="2" customFormat="1" ht="16.5" customHeight="1">
      <c r="A477" s="39"/>
      <c r="B477" s="40"/>
      <c r="C477" s="228" t="s">
        <v>696</v>
      </c>
      <c r="D477" s="228" t="s">
        <v>183</v>
      </c>
      <c r="E477" s="229" t="s">
        <v>1042</v>
      </c>
      <c r="F477" s="230" t="s">
        <v>1043</v>
      </c>
      <c r="G477" s="231" t="s">
        <v>459</v>
      </c>
      <c r="H477" s="232">
        <v>1</v>
      </c>
      <c r="I477" s="233"/>
      <c r="J477" s="234">
        <f>ROUND(I477*H477,2)</f>
        <v>0</v>
      </c>
      <c r="K477" s="230" t="s">
        <v>187</v>
      </c>
      <c r="L477" s="45"/>
      <c r="M477" s="235" t="s">
        <v>1</v>
      </c>
      <c r="N477" s="236" t="s">
        <v>41</v>
      </c>
      <c r="O477" s="92"/>
      <c r="P477" s="237">
        <f>O477*H477</f>
        <v>0</v>
      </c>
      <c r="Q477" s="237">
        <v>0.00136</v>
      </c>
      <c r="R477" s="237">
        <f>Q477*H477</f>
        <v>0.00136</v>
      </c>
      <c r="S477" s="237">
        <v>0</v>
      </c>
      <c r="T477" s="238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9" t="s">
        <v>188</v>
      </c>
      <c r="AT477" s="239" t="s">
        <v>183</v>
      </c>
      <c r="AU477" s="239" t="s">
        <v>84</v>
      </c>
      <c r="AY477" s="18" t="s">
        <v>181</v>
      </c>
      <c r="BE477" s="240">
        <f>IF(N477="základní",J477,0)</f>
        <v>0</v>
      </c>
      <c r="BF477" s="240">
        <f>IF(N477="snížená",J477,0)</f>
        <v>0</v>
      </c>
      <c r="BG477" s="240">
        <f>IF(N477="zákl. přenesená",J477,0)</f>
        <v>0</v>
      </c>
      <c r="BH477" s="240">
        <f>IF(N477="sníž. přenesená",J477,0)</f>
        <v>0</v>
      </c>
      <c r="BI477" s="240">
        <f>IF(N477="nulová",J477,0)</f>
        <v>0</v>
      </c>
      <c r="BJ477" s="18" t="s">
        <v>80</v>
      </c>
      <c r="BK477" s="240">
        <f>ROUND(I477*H477,2)</f>
        <v>0</v>
      </c>
      <c r="BL477" s="18" t="s">
        <v>188</v>
      </c>
      <c r="BM477" s="239" t="s">
        <v>1044</v>
      </c>
    </row>
    <row r="478" spans="1:51" s="13" customFormat="1" ht="12">
      <c r="A478" s="13"/>
      <c r="B478" s="241"/>
      <c r="C478" s="242"/>
      <c r="D478" s="243" t="s">
        <v>190</v>
      </c>
      <c r="E478" s="244" t="s">
        <v>1</v>
      </c>
      <c r="F478" s="245" t="s">
        <v>1255</v>
      </c>
      <c r="G478" s="242"/>
      <c r="H478" s="244" t="s">
        <v>1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1" t="s">
        <v>190</v>
      </c>
      <c r="AU478" s="251" t="s">
        <v>84</v>
      </c>
      <c r="AV478" s="13" t="s">
        <v>80</v>
      </c>
      <c r="AW478" s="13" t="s">
        <v>32</v>
      </c>
      <c r="AX478" s="13" t="s">
        <v>76</v>
      </c>
      <c r="AY478" s="251" t="s">
        <v>181</v>
      </c>
    </row>
    <row r="479" spans="1:51" s="14" customFormat="1" ht="12">
      <c r="A479" s="14"/>
      <c r="B479" s="252"/>
      <c r="C479" s="253"/>
      <c r="D479" s="243" t="s">
        <v>190</v>
      </c>
      <c r="E479" s="254" t="s">
        <v>1</v>
      </c>
      <c r="F479" s="255" t="s">
        <v>80</v>
      </c>
      <c r="G479" s="253"/>
      <c r="H479" s="256">
        <v>1</v>
      </c>
      <c r="I479" s="257"/>
      <c r="J479" s="253"/>
      <c r="K479" s="253"/>
      <c r="L479" s="258"/>
      <c r="M479" s="259"/>
      <c r="N479" s="260"/>
      <c r="O479" s="260"/>
      <c r="P479" s="260"/>
      <c r="Q479" s="260"/>
      <c r="R479" s="260"/>
      <c r="S479" s="260"/>
      <c r="T479" s="261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2" t="s">
        <v>190</v>
      </c>
      <c r="AU479" s="262" t="s">
        <v>84</v>
      </c>
      <c r="AV479" s="14" t="s">
        <v>84</v>
      </c>
      <c r="AW479" s="14" t="s">
        <v>32</v>
      </c>
      <c r="AX479" s="14" t="s">
        <v>80</v>
      </c>
      <c r="AY479" s="262" t="s">
        <v>181</v>
      </c>
    </row>
    <row r="480" spans="1:65" s="2" customFormat="1" ht="24.15" customHeight="1">
      <c r="A480" s="39"/>
      <c r="B480" s="40"/>
      <c r="C480" s="285" t="s">
        <v>701</v>
      </c>
      <c r="D480" s="285" t="s">
        <v>369</v>
      </c>
      <c r="E480" s="286" t="s">
        <v>1045</v>
      </c>
      <c r="F480" s="287" t="s">
        <v>1046</v>
      </c>
      <c r="G480" s="288" t="s">
        <v>459</v>
      </c>
      <c r="H480" s="289">
        <v>1</v>
      </c>
      <c r="I480" s="290"/>
      <c r="J480" s="291">
        <f>ROUND(I480*H480,2)</f>
        <v>0</v>
      </c>
      <c r="K480" s="287" t="s">
        <v>187</v>
      </c>
      <c r="L480" s="292"/>
      <c r="M480" s="293" t="s">
        <v>1</v>
      </c>
      <c r="N480" s="294" t="s">
        <v>41</v>
      </c>
      <c r="O480" s="92"/>
      <c r="P480" s="237">
        <f>O480*H480</f>
        <v>0</v>
      </c>
      <c r="Q480" s="237">
        <v>0.078</v>
      </c>
      <c r="R480" s="237">
        <f>Q480*H480</f>
        <v>0.078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222</v>
      </c>
      <c r="AT480" s="239" t="s">
        <v>369</v>
      </c>
      <c r="AU480" s="239" t="s">
        <v>84</v>
      </c>
      <c r="AY480" s="18" t="s">
        <v>181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80</v>
      </c>
      <c r="BK480" s="240">
        <f>ROUND(I480*H480,2)</f>
        <v>0</v>
      </c>
      <c r="BL480" s="18" t="s">
        <v>188</v>
      </c>
      <c r="BM480" s="239" t="s">
        <v>1047</v>
      </c>
    </row>
    <row r="481" spans="1:51" s="13" customFormat="1" ht="12">
      <c r="A481" s="13"/>
      <c r="B481" s="241"/>
      <c r="C481" s="242"/>
      <c r="D481" s="243" t="s">
        <v>190</v>
      </c>
      <c r="E481" s="244" t="s">
        <v>1</v>
      </c>
      <c r="F481" s="245" t="s">
        <v>1255</v>
      </c>
      <c r="G481" s="242"/>
      <c r="H481" s="244" t="s">
        <v>1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1" t="s">
        <v>190</v>
      </c>
      <c r="AU481" s="251" t="s">
        <v>84</v>
      </c>
      <c r="AV481" s="13" t="s">
        <v>80</v>
      </c>
      <c r="AW481" s="13" t="s">
        <v>32</v>
      </c>
      <c r="AX481" s="13" t="s">
        <v>76</v>
      </c>
      <c r="AY481" s="251" t="s">
        <v>181</v>
      </c>
    </row>
    <row r="482" spans="1:51" s="14" customFormat="1" ht="12">
      <c r="A482" s="14"/>
      <c r="B482" s="252"/>
      <c r="C482" s="253"/>
      <c r="D482" s="243" t="s">
        <v>190</v>
      </c>
      <c r="E482" s="254" t="s">
        <v>1</v>
      </c>
      <c r="F482" s="255" t="s">
        <v>80</v>
      </c>
      <c r="G482" s="253"/>
      <c r="H482" s="256">
        <v>1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2" t="s">
        <v>190</v>
      </c>
      <c r="AU482" s="262" t="s">
        <v>84</v>
      </c>
      <c r="AV482" s="14" t="s">
        <v>84</v>
      </c>
      <c r="AW482" s="14" t="s">
        <v>32</v>
      </c>
      <c r="AX482" s="14" t="s">
        <v>80</v>
      </c>
      <c r="AY482" s="262" t="s">
        <v>181</v>
      </c>
    </row>
    <row r="483" spans="1:65" s="2" customFormat="1" ht="16.5" customHeight="1">
      <c r="A483" s="39"/>
      <c r="B483" s="40"/>
      <c r="C483" s="285" t="s">
        <v>705</v>
      </c>
      <c r="D483" s="285" t="s">
        <v>369</v>
      </c>
      <c r="E483" s="286" t="s">
        <v>1048</v>
      </c>
      <c r="F483" s="287" t="s">
        <v>1049</v>
      </c>
      <c r="G483" s="288" t="s">
        <v>459</v>
      </c>
      <c r="H483" s="289">
        <v>1</v>
      </c>
      <c r="I483" s="290"/>
      <c r="J483" s="291">
        <f>ROUND(I483*H483,2)</f>
        <v>0</v>
      </c>
      <c r="K483" s="287" t="s">
        <v>1</v>
      </c>
      <c r="L483" s="292"/>
      <c r="M483" s="293" t="s">
        <v>1</v>
      </c>
      <c r="N483" s="294" t="s">
        <v>41</v>
      </c>
      <c r="O483" s="92"/>
      <c r="P483" s="237">
        <f>O483*H483</f>
        <v>0</v>
      </c>
      <c r="Q483" s="237">
        <v>0.001</v>
      </c>
      <c r="R483" s="237">
        <f>Q483*H483</f>
        <v>0.001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222</v>
      </c>
      <c r="AT483" s="239" t="s">
        <v>369</v>
      </c>
      <c r="AU483" s="239" t="s">
        <v>84</v>
      </c>
      <c r="AY483" s="18" t="s">
        <v>181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80</v>
      </c>
      <c r="BK483" s="240">
        <f>ROUND(I483*H483,2)</f>
        <v>0</v>
      </c>
      <c r="BL483" s="18" t="s">
        <v>188</v>
      </c>
      <c r="BM483" s="239" t="s">
        <v>1050</v>
      </c>
    </row>
    <row r="484" spans="1:51" s="13" customFormat="1" ht="12">
      <c r="A484" s="13"/>
      <c r="B484" s="241"/>
      <c r="C484" s="242"/>
      <c r="D484" s="243" t="s">
        <v>190</v>
      </c>
      <c r="E484" s="244" t="s">
        <v>1</v>
      </c>
      <c r="F484" s="245" t="s">
        <v>1255</v>
      </c>
      <c r="G484" s="242"/>
      <c r="H484" s="244" t="s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1" t="s">
        <v>190</v>
      </c>
      <c r="AU484" s="251" t="s">
        <v>84</v>
      </c>
      <c r="AV484" s="13" t="s">
        <v>80</v>
      </c>
      <c r="AW484" s="13" t="s">
        <v>32</v>
      </c>
      <c r="AX484" s="13" t="s">
        <v>76</v>
      </c>
      <c r="AY484" s="251" t="s">
        <v>181</v>
      </c>
    </row>
    <row r="485" spans="1:51" s="14" customFormat="1" ht="12">
      <c r="A485" s="14"/>
      <c r="B485" s="252"/>
      <c r="C485" s="253"/>
      <c r="D485" s="243" t="s">
        <v>190</v>
      </c>
      <c r="E485" s="254" t="s">
        <v>1</v>
      </c>
      <c r="F485" s="255" t="s">
        <v>80</v>
      </c>
      <c r="G485" s="253"/>
      <c r="H485" s="256">
        <v>1</v>
      </c>
      <c r="I485" s="257"/>
      <c r="J485" s="253"/>
      <c r="K485" s="253"/>
      <c r="L485" s="258"/>
      <c r="M485" s="259"/>
      <c r="N485" s="260"/>
      <c r="O485" s="260"/>
      <c r="P485" s="260"/>
      <c r="Q485" s="260"/>
      <c r="R485" s="260"/>
      <c r="S485" s="260"/>
      <c r="T485" s="26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2" t="s">
        <v>190</v>
      </c>
      <c r="AU485" s="262" t="s">
        <v>84</v>
      </c>
      <c r="AV485" s="14" t="s">
        <v>84</v>
      </c>
      <c r="AW485" s="14" t="s">
        <v>32</v>
      </c>
      <c r="AX485" s="14" t="s">
        <v>80</v>
      </c>
      <c r="AY485" s="262" t="s">
        <v>181</v>
      </c>
    </row>
    <row r="486" spans="1:65" s="2" customFormat="1" ht="21.75" customHeight="1">
      <c r="A486" s="39"/>
      <c r="B486" s="40"/>
      <c r="C486" s="228" t="s">
        <v>711</v>
      </c>
      <c r="D486" s="228" t="s">
        <v>183</v>
      </c>
      <c r="E486" s="229" t="s">
        <v>1051</v>
      </c>
      <c r="F486" s="230" t="s">
        <v>1052</v>
      </c>
      <c r="G486" s="231" t="s">
        <v>459</v>
      </c>
      <c r="H486" s="232">
        <v>4</v>
      </c>
      <c r="I486" s="233"/>
      <c r="J486" s="234">
        <f>ROUND(I486*H486,2)</f>
        <v>0</v>
      </c>
      <c r="K486" s="230" t="s">
        <v>187</v>
      </c>
      <c r="L486" s="45"/>
      <c r="M486" s="235" t="s">
        <v>1</v>
      </c>
      <c r="N486" s="236" t="s">
        <v>41</v>
      </c>
      <c r="O486" s="92"/>
      <c r="P486" s="237">
        <f>O486*H486</f>
        <v>0</v>
      </c>
      <c r="Q486" s="237">
        <v>0.00072</v>
      </c>
      <c r="R486" s="237">
        <f>Q486*H486</f>
        <v>0.00288</v>
      </c>
      <c r="S486" s="237">
        <v>0</v>
      </c>
      <c r="T486" s="23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9" t="s">
        <v>188</v>
      </c>
      <c r="AT486" s="239" t="s">
        <v>183</v>
      </c>
      <c r="AU486" s="239" t="s">
        <v>84</v>
      </c>
      <c r="AY486" s="18" t="s">
        <v>181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8" t="s">
        <v>80</v>
      </c>
      <c r="BK486" s="240">
        <f>ROUND(I486*H486,2)</f>
        <v>0</v>
      </c>
      <c r="BL486" s="18" t="s">
        <v>188</v>
      </c>
      <c r="BM486" s="239" t="s">
        <v>1053</v>
      </c>
    </row>
    <row r="487" spans="1:51" s="13" customFormat="1" ht="12">
      <c r="A487" s="13"/>
      <c r="B487" s="241"/>
      <c r="C487" s="242"/>
      <c r="D487" s="243" t="s">
        <v>190</v>
      </c>
      <c r="E487" s="244" t="s">
        <v>1</v>
      </c>
      <c r="F487" s="245" t="s">
        <v>1255</v>
      </c>
      <c r="G487" s="242"/>
      <c r="H487" s="244" t="s">
        <v>1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1" t="s">
        <v>190</v>
      </c>
      <c r="AU487" s="251" t="s">
        <v>84</v>
      </c>
      <c r="AV487" s="13" t="s">
        <v>80</v>
      </c>
      <c r="AW487" s="13" t="s">
        <v>32</v>
      </c>
      <c r="AX487" s="13" t="s">
        <v>76</v>
      </c>
      <c r="AY487" s="251" t="s">
        <v>181</v>
      </c>
    </row>
    <row r="488" spans="1:51" s="14" customFormat="1" ht="12">
      <c r="A488" s="14"/>
      <c r="B488" s="252"/>
      <c r="C488" s="253"/>
      <c r="D488" s="243" t="s">
        <v>190</v>
      </c>
      <c r="E488" s="254" t="s">
        <v>1</v>
      </c>
      <c r="F488" s="255" t="s">
        <v>188</v>
      </c>
      <c r="G488" s="253"/>
      <c r="H488" s="256">
        <v>4</v>
      </c>
      <c r="I488" s="257"/>
      <c r="J488" s="253"/>
      <c r="K488" s="253"/>
      <c r="L488" s="258"/>
      <c r="M488" s="259"/>
      <c r="N488" s="260"/>
      <c r="O488" s="260"/>
      <c r="P488" s="260"/>
      <c r="Q488" s="260"/>
      <c r="R488" s="260"/>
      <c r="S488" s="260"/>
      <c r="T488" s="26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2" t="s">
        <v>190</v>
      </c>
      <c r="AU488" s="262" t="s">
        <v>84</v>
      </c>
      <c r="AV488" s="14" t="s">
        <v>84</v>
      </c>
      <c r="AW488" s="14" t="s">
        <v>32</v>
      </c>
      <c r="AX488" s="14" t="s">
        <v>80</v>
      </c>
      <c r="AY488" s="262" t="s">
        <v>181</v>
      </c>
    </row>
    <row r="489" spans="1:65" s="2" customFormat="1" ht="24.15" customHeight="1">
      <c r="A489" s="39"/>
      <c r="B489" s="40"/>
      <c r="C489" s="285" t="s">
        <v>715</v>
      </c>
      <c r="D489" s="285" t="s">
        <v>369</v>
      </c>
      <c r="E489" s="286" t="s">
        <v>1054</v>
      </c>
      <c r="F489" s="287" t="s">
        <v>1055</v>
      </c>
      <c r="G489" s="288" t="s">
        <v>459</v>
      </c>
      <c r="H489" s="289">
        <v>4.04</v>
      </c>
      <c r="I489" s="290"/>
      <c r="J489" s="291">
        <f>ROUND(I489*H489,2)</f>
        <v>0</v>
      </c>
      <c r="K489" s="287" t="s">
        <v>1</v>
      </c>
      <c r="L489" s="292"/>
      <c r="M489" s="293" t="s">
        <v>1</v>
      </c>
      <c r="N489" s="294" t="s">
        <v>41</v>
      </c>
      <c r="O489" s="92"/>
      <c r="P489" s="237">
        <f>O489*H489</f>
        <v>0</v>
      </c>
      <c r="Q489" s="237">
        <v>0.01097</v>
      </c>
      <c r="R489" s="237">
        <f>Q489*H489</f>
        <v>0.044318800000000005</v>
      </c>
      <c r="S489" s="237">
        <v>0</v>
      </c>
      <c r="T489" s="23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9" t="s">
        <v>222</v>
      </c>
      <c r="AT489" s="239" t="s">
        <v>369</v>
      </c>
      <c r="AU489" s="239" t="s">
        <v>84</v>
      </c>
      <c r="AY489" s="18" t="s">
        <v>181</v>
      </c>
      <c r="BE489" s="240">
        <f>IF(N489="základní",J489,0)</f>
        <v>0</v>
      </c>
      <c r="BF489" s="240">
        <f>IF(N489="snížená",J489,0)</f>
        <v>0</v>
      </c>
      <c r="BG489" s="240">
        <f>IF(N489="zákl. přenesená",J489,0)</f>
        <v>0</v>
      </c>
      <c r="BH489" s="240">
        <f>IF(N489="sníž. přenesená",J489,0)</f>
        <v>0</v>
      </c>
      <c r="BI489" s="240">
        <f>IF(N489="nulová",J489,0)</f>
        <v>0</v>
      </c>
      <c r="BJ489" s="18" t="s">
        <v>80</v>
      </c>
      <c r="BK489" s="240">
        <f>ROUND(I489*H489,2)</f>
        <v>0</v>
      </c>
      <c r="BL489" s="18" t="s">
        <v>188</v>
      </c>
      <c r="BM489" s="239" t="s">
        <v>1056</v>
      </c>
    </row>
    <row r="490" spans="1:51" s="13" customFormat="1" ht="12">
      <c r="A490" s="13"/>
      <c r="B490" s="241"/>
      <c r="C490" s="242"/>
      <c r="D490" s="243" t="s">
        <v>190</v>
      </c>
      <c r="E490" s="244" t="s">
        <v>1</v>
      </c>
      <c r="F490" s="245" t="s">
        <v>1255</v>
      </c>
      <c r="G490" s="242"/>
      <c r="H490" s="244" t="s">
        <v>1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1" t="s">
        <v>190</v>
      </c>
      <c r="AU490" s="251" t="s">
        <v>84</v>
      </c>
      <c r="AV490" s="13" t="s">
        <v>80</v>
      </c>
      <c r="AW490" s="13" t="s">
        <v>32</v>
      </c>
      <c r="AX490" s="13" t="s">
        <v>76</v>
      </c>
      <c r="AY490" s="251" t="s">
        <v>181</v>
      </c>
    </row>
    <row r="491" spans="1:51" s="14" customFormat="1" ht="12">
      <c r="A491" s="14"/>
      <c r="B491" s="252"/>
      <c r="C491" s="253"/>
      <c r="D491" s="243" t="s">
        <v>190</v>
      </c>
      <c r="E491" s="254" t="s">
        <v>1</v>
      </c>
      <c r="F491" s="255" t="s">
        <v>1041</v>
      </c>
      <c r="G491" s="253"/>
      <c r="H491" s="256">
        <v>4.04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2" t="s">
        <v>190</v>
      </c>
      <c r="AU491" s="262" t="s">
        <v>84</v>
      </c>
      <c r="AV491" s="14" t="s">
        <v>84</v>
      </c>
      <c r="AW491" s="14" t="s">
        <v>32</v>
      </c>
      <c r="AX491" s="14" t="s">
        <v>80</v>
      </c>
      <c r="AY491" s="262" t="s">
        <v>181</v>
      </c>
    </row>
    <row r="492" spans="1:65" s="2" customFormat="1" ht="21.75" customHeight="1">
      <c r="A492" s="39"/>
      <c r="B492" s="40"/>
      <c r="C492" s="228" t="s">
        <v>720</v>
      </c>
      <c r="D492" s="228" t="s">
        <v>183</v>
      </c>
      <c r="E492" s="229" t="s">
        <v>613</v>
      </c>
      <c r="F492" s="230" t="s">
        <v>614</v>
      </c>
      <c r="G492" s="231" t="s">
        <v>459</v>
      </c>
      <c r="H492" s="232">
        <v>1</v>
      </c>
      <c r="I492" s="233"/>
      <c r="J492" s="234">
        <f>ROUND(I492*H492,2)</f>
        <v>0</v>
      </c>
      <c r="K492" s="230" t="s">
        <v>187</v>
      </c>
      <c r="L492" s="45"/>
      <c r="M492" s="235" t="s">
        <v>1</v>
      </c>
      <c r="N492" s="236" t="s">
        <v>41</v>
      </c>
      <c r="O492" s="92"/>
      <c r="P492" s="237">
        <f>O492*H492</f>
        <v>0</v>
      </c>
      <c r="Q492" s="237">
        <v>0.00162</v>
      </c>
      <c r="R492" s="237">
        <f>Q492*H492</f>
        <v>0.00162</v>
      </c>
      <c r="S492" s="237">
        <v>0</v>
      </c>
      <c r="T492" s="238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9" t="s">
        <v>188</v>
      </c>
      <c r="AT492" s="239" t="s">
        <v>183</v>
      </c>
      <c r="AU492" s="239" t="s">
        <v>84</v>
      </c>
      <c r="AY492" s="18" t="s">
        <v>181</v>
      </c>
      <c r="BE492" s="240">
        <f>IF(N492="základní",J492,0)</f>
        <v>0</v>
      </c>
      <c r="BF492" s="240">
        <f>IF(N492="snížená",J492,0)</f>
        <v>0</v>
      </c>
      <c r="BG492" s="240">
        <f>IF(N492="zákl. přenesená",J492,0)</f>
        <v>0</v>
      </c>
      <c r="BH492" s="240">
        <f>IF(N492="sníž. přenesená",J492,0)</f>
        <v>0</v>
      </c>
      <c r="BI492" s="240">
        <f>IF(N492="nulová",J492,0)</f>
        <v>0</v>
      </c>
      <c r="BJ492" s="18" t="s">
        <v>80</v>
      </c>
      <c r="BK492" s="240">
        <f>ROUND(I492*H492,2)</f>
        <v>0</v>
      </c>
      <c r="BL492" s="18" t="s">
        <v>188</v>
      </c>
      <c r="BM492" s="239" t="s">
        <v>615</v>
      </c>
    </row>
    <row r="493" spans="1:51" s="13" customFormat="1" ht="12">
      <c r="A493" s="13"/>
      <c r="B493" s="241"/>
      <c r="C493" s="242"/>
      <c r="D493" s="243" t="s">
        <v>190</v>
      </c>
      <c r="E493" s="244" t="s">
        <v>1</v>
      </c>
      <c r="F493" s="245" t="s">
        <v>1255</v>
      </c>
      <c r="G493" s="242"/>
      <c r="H493" s="244" t="s">
        <v>1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1" t="s">
        <v>190</v>
      </c>
      <c r="AU493" s="251" t="s">
        <v>84</v>
      </c>
      <c r="AV493" s="13" t="s">
        <v>80</v>
      </c>
      <c r="AW493" s="13" t="s">
        <v>32</v>
      </c>
      <c r="AX493" s="13" t="s">
        <v>76</v>
      </c>
      <c r="AY493" s="251" t="s">
        <v>181</v>
      </c>
    </row>
    <row r="494" spans="1:51" s="14" customFormat="1" ht="12">
      <c r="A494" s="14"/>
      <c r="B494" s="252"/>
      <c r="C494" s="253"/>
      <c r="D494" s="243" t="s">
        <v>190</v>
      </c>
      <c r="E494" s="254" t="s">
        <v>1</v>
      </c>
      <c r="F494" s="255" t="s">
        <v>80</v>
      </c>
      <c r="G494" s="253"/>
      <c r="H494" s="256">
        <v>1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2" t="s">
        <v>190</v>
      </c>
      <c r="AU494" s="262" t="s">
        <v>84</v>
      </c>
      <c r="AV494" s="14" t="s">
        <v>84</v>
      </c>
      <c r="AW494" s="14" t="s">
        <v>32</v>
      </c>
      <c r="AX494" s="14" t="s">
        <v>80</v>
      </c>
      <c r="AY494" s="262" t="s">
        <v>181</v>
      </c>
    </row>
    <row r="495" spans="1:65" s="2" customFormat="1" ht="24.15" customHeight="1">
      <c r="A495" s="39"/>
      <c r="B495" s="40"/>
      <c r="C495" s="285" t="s">
        <v>724</v>
      </c>
      <c r="D495" s="285" t="s">
        <v>369</v>
      </c>
      <c r="E495" s="286" t="s">
        <v>617</v>
      </c>
      <c r="F495" s="287" t="s">
        <v>618</v>
      </c>
      <c r="G495" s="288" t="s">
        <v>459</v>
      </c>
      <c r="H495" s="289">
        <v>1.01</v>
      </c>
      <c r="I495" s="290"/>
      <c r="J495" s="291">
        <f>ROUND(I495*H495,2)</f>
        <v>0</v>
      </c>
      <c r="K495" s="287" t="s">
        <v>1</v>
      </c>
      <c r="L495" s="292"/>
      <c r="M495" s="293" t="s">
        <v>1</v>
      </c>
      <c r="N495" s="294" t="s">
        <v>41</v>
      </c>
      <c r="O495" s="92"/>
      <c r="P495" s="237">
        <f>O495*H495</f>
        <v>0</v>
      </c>
      <c r="Q495" s="237">
        <v>0.01847</v>
      </c>
      <c r="R495" s="237">
        <f>Q495*H495</f>
        <v>0.0186547</v>
      </c>
      <c r="S495" s="237">
        <v>0</v>
      </c>
      <c r="T495" s="238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9" t="s">
        <v>222</v>
      </c>
      <c r="AT495" s="239" t="s">
        <v>369</v>
      </c>
      <c r="AU495" s="239" t="s">
        <v>84</v>
      </c>
      <c r="AY495" s="18" t="s">
        <v>181</v>
      </c>
      <c r="BE495" s="240">
        <f>IF(N495="základní",J495,0)</f>
        <v>0</v>
      </c>
      <c r="BF495" s="240">
        <f>IF(N495="snížená",J495,0)</f>
        <v>0</v>
      </c>
      <c r="BG495" s="240">
        <f>IF(N495="zákl. přenesená",J495,0)</f>
        <v>0</v>
      </c>
      <c r="BH495" s="240">
        <f>IF(N495="sníž. přenesená",J495,0)</f>
        <v>0</v>
      </c>
      <c r="BI495" s="240">
        <f>IF(N495="nulová",J495,0)</f>
        <v>0</v>
      </c>
      <c r="BJ495" s="18" t="s">
        <v>80</v>
      </c>
      <c r="BK495" s="240">
        <f>ROUND(I495*H495,2)</f>
        <v>0</v>
      </c>
      <c r="BL495" s="18" t="s">
        <v>188</v>
      </c>
      <c r="BM495" s="239" t="s">
        <v>619</v>
      </c>
    </row>
    <row r="496" spans="1:51" s="13" customFormat="1" ht="12">
      <c r="A496" s="13"/>
      <c r="B496" s="241"/>
      <c r="C496" s="242"/>
      <c r="D496" s="243" t="s">
        <v>190</v>
      </c>
      <c r="E496" s="244" t="s">
        <v>1</v>
      </c>
      <c r="F496" s="245" t="s">
        <v>1255</v>
      </c>
      <c r="G496" s="242"/>
      <c r="H496" s="244" t="s">
        <v>1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1" t="s">
        <v>190</v>
      </c>
      <c r="AU496" s="251" t="s">
        <v>84</v>
      </c>
      <c r="AV496" s="13" t="s">
        <v>80</v>
      </c>
      <c r="AW496" s="13" t="s">
        <v>32</v>
      </c>
      <c r="AX496" s="13" t="s">
        <v>76</v>
      </c>
      <c r="AY496" s="251" t="s">
        <v>181</v>
      </c>
    </row>
    <row r="497" spans="1:51" s="14" customFormat="1" ht="12">
      <c r="A497" s="14"/>
      <c r="B497" s="252"/>
      <c r="C497" s="253"/>
      <c r="D497" s="243" t="s">
        <v>190</v>
      </c>
      <c r="E497" s="254" t="s">
        <v>1</v>
      </c>
      <c r="F497" s="255" t="s">
        <v>590</v>
      </c>
      <c r="G497" s="253"/>
      <c r="H497" s="256">
        <v>1.01</v>
      </c>
      <c r="I497" s="257"/>
      <c r="J497" s="253"/>
      <c r="K497" s="253"/>
      <c r="L497" s="258"/>
      <c r="M497" s="259"/>
      <c r="N497" s="260"/>
      <c r="O497" s="260"/>
      <c r="P497" s="260"/>
      <c r="Q497" s="260"/>
      <c r="R497" s="260"/>
      <c r="S497" s="260"/>
      <c r="T497" s="26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2" t="s">
        <v>190</v>
      </c>
      <c r="AU497" s="262" t="s">
        <v>84</v>
      </c>
      <c r="AV497" s="14" t="s">
        <v>84</v>
      </c>
      <c r="AW497" s="14" t="s">
        <v>32</v>
      </c>
      <c r="AX497" s="14" t="s">
        <v>80</v>
      </c>
      <c r="AY497" s="262" t="s">
        <v>181</v>
      </c>
    </row>
    <row r="498" spans="1:65" s="2" customFormat="1" ht="24.15" customHeight="1">
      <c r="A498" s="39"/>
      <c r="B498" s="40"/>
      <c r="C498" s="285" t="s">
        <v>729</v>
      </c>
      <c r="D498" s="285" t="s">
        <v>369</v>
      </c>
      <c r="E498" s="286" t="s">
        <v>630</v>
      </c>
      <c r="F498" s="287" t="s">
        <v>631</v>
      </c>
      <c r="G498" s="288" t="s">
        <v>459</v>
      </c>
      <c r="H498" s="289">
        <v>5</v>
      </c>
      <c r="I498" s="290"/>
      <c r="J498" s="291">
        <f>ROUND(I498*H498,2)</f>
        <v>0</v>
      </c>
      <c r="K498" s="287" t="s">
        <v>1</v>
      </c>
      <c r="L498" s="292"/>
      <c r="M498" s="293" t="s">
        <v>1</v>
      </c>
      <c r="N498" s="294" t="s">
        <v>41</v>
      </c>
      <c r="O498" s="92"/>
      <c r="P498" s="237">
        <f>O498*H498</f>
        <v>0</v>
      </c>
      <c r="Q498" s="237">
        <v>0.00654</v>
      </c>
      <c r="R498" s="237">
        <f>Q498*H498</f>
        <v>0.0327</v>
      </c>
      <c r="S498" s="237">
        <v>0</v>
      </c>
      <c r="T498" s="23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9" t="s">
        <v>222</v>
      </c>
      <c r="AT498" s="239" t="s">
        <v>369</v>
      </c>
      <c r="AU498" s="239" t="s">
        <v>84</v>
      </c>
      <c r="AY498" s="18" t="s">
        <v>181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8" t="s">
        <v>80</v>
      </c>
      <c r="BK498" s="240">
        <f>ROUND(I498*H498,2)</f>
        <v>0</v>
      </c>
      <c r="BL498" s="18" t="s">
        <v>188</v>
      </c>
      <c r="BM498" s="239" t="s">
        <v>632</v>
      </c>
    </row>
    <row r="499" spans="1:51" s="13" customFormat="1" ht="12">
      <c r="A499" s="13"/>
      <c r="B499" s="241"/>
      <c r="C499" s="242"/>
      <c r="D499" s="243" t="s">
        <v>190</v>
      </c>
      <c r="E499" s="244" t="s">
        <v>1</v>
      </c>
      <c r="F499" s="245" t="s">
        <v>1255</v>
      </c>
      <c r="G499" s="242"/>
      <c r="H499" s="244" t="s">
        <v>1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1" t="s">
        <v>190</v>
      </c>
      <c r="AU499" s="251" t="s">
        <v>84</v>
      </c>
      <c r="AV499" s="13" t="s">
        <v>80</v>
      </c>
      <c r="AW499" s="13" t="s">
        <v>32</v>
      </c>
      <c r="AX499" s="13" t="s">
        <v>76</v>
      </c>
      <c r="AY499" s="251" t="s">
        <v>181</v>
      </c>
    </row>
    <row r="500" spans="1:51" s="14" customFormat="1" ht="12">
      <c r="A500" s="14"/>
      <c r="B500" s="252"/>
      <c r="C500" s="253"/>
      <c r="D500" s="243" t="s">
        <v>190</v>
      </c>
      <c r="E500" s="254" t="s">
        <v>1</v>
      </c>
      <c r="F500" s="255" t="s">
        <v>206</v>
      </c>
      <c r="G500" s="253"/>
      <c r="H500" s="256">
        <v>5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2" t="s">
        <v>190</v>
      </c>
      <c r="AU500" s="262" t="s">
        <v>84</v>
      </c>
      <c r="AV500" s="14" t="s">
        <v>84</v>
      </c>
      <c r="AW500" s="14" t="s">
        <v>32</v>
      </c>
      <c r="AX500" s="14" t="s">
        <v>80</v>
      </c>
      <c r="AY500" s="262" t="s">
        <v>181</v>
      </c>
    </row>
    <row r="501" spans="1:65" s="2" customFormat="1" ht="24.15" customHeight="1">
      <c r="A501" s="39"/>
      <c r="B501" s="40"/>
      <c r="C501" s="228" t="s">
        <v>734</v>
      </c>
      <c r="D501" s="228" t="s">
        <v>183</v>
      </c>
      <c r="E501" s="229" t="s">
        <v>634</v>
      </c>
      <c r="F501" s="230" t="s">
        <v>635</v>
      </c>
      <c r="G501" s="231" t="s">
        <v>459</v>
      </c>
      <c r="H501" s="232">
        <v>9</v>
      </c>
      <c r="I501" s="233"/>
      <c r="J501" s="234">
        <f>ROUND(I501*H501,2)</f>
        <v>0</v>
      </c>
      <c r="K501" s="230" t="s">
        <v>187</v>
      </c>
      <c r="L501" s="45"/>
      <c r="M501" s="235" t="s">
        <v>1</v>
      </c>
      <c r="N501" s="236" t="s">
        <v>41</v>
      </c>
      <c r="O501" s="92"/>
      <c r="P501" s="237">
        <f>O501*H501</f>
        <v>0</v>
      </c>
      <c r="Q501" s="237">
        <v>0</v>
      </c>
      <c r="R501" s="237">
        <f>Q501*H501</f>
        <v>0</v>
      </c>
      <c r="S501" s="237">
        <v>0</v>
      </c>
      <c r="T501" s="238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9" t="s">
        <v>188</v>
      </c>
      <c r="AT501" s="239" t="s">
        <v>183</v>
      </c>
      <c r="AU501" s="239" t="s">
        <v>84</v>
      </c>
      <c r="AY501" s="18" t="s">
        <v>181</v>
      </c>
      <c r="BE501" s="240">
        <f>IF(N501="základní",J501,0)</f>
        <v>0</v>
      </c>
      <c r="BF501" s="240">
        <f>IF(N501="snížená",J501,0)</f>
        <v>0</v>
      </c>
      <c r="BG501" s="240">
        <f>IF(N501="zákl. přenesená",J501,0)</f>
        <v>0</v>
      </c>
      <c r="BH501" s="240">
        <f>IF(N501="sníž. přenesená",J501,0)</f>
        <v>0</v>
      </c>
      <c r="BI501" s="240">
        <f>IF(N501="nulová",J501,0)</f>
        <v>0</v>
      </c>
      <c r="BJ501" s="18" t="s">
        <v>80</v>
      </c>
      <c r="BK501" s="240">
        <f>ROUND(I501*H501,2)</f>
        <v>0</v>
      </c>
      <c r="BL501" s="18" t="s">
        <v>188</v>
      </c>
      <c r="BM501" s="239" t="s">
        <v>636</v>
      </c>
    </row>
    <row r="502" spans="1:51" s="13" customFormat="1" ht="12">
      <c r="A502" s="13"/>
      <c r="B502" s="241"/>
      <c r="C502" s="242"/>
      <c r="D502" s="243" t="s">
        <v>190</v>
      </c>
      <c r="E502" s="244" t="s">
        <v>1</v>
      </c>
      <c r="F502" s="245" t="s">
        <v>1255</v>
      </c>
      <c r="G502" s="242"/>
      <c r="H502" s="244" t="s">
        <v>1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1" t="s">
        <v>190</v>
      </c>
      <c r="AU502" s="251" t="s">
        <v>84</v>
      </c>
      <c r="AV502" s="13" t="s">
        <v>80</v>
      </c>
      <c r="AW502" s="13" t="s">
        <v>32</v>
      </c>
      <c r="AX502" s="13" t="s">
        <v>76</v>
      </c>
      <c r="AY502" s="251" t="s">
        <v>181</v>
      </c>
    </row>
    <row r="503" spans="1:51" s="14" customFormat="1" ht="12">
      <c r="A503" s="14"/>
      <c r="B503" s="252"/>
      <c r="C503" s="253"/>
      <c r="D503" s="243" t="s">
        <v>190</v>
      </c>
      <c r="E503" s="254" t="s">
        <v>1</v>
      </c>
      <c r="F503" s="255" t="s">
        <v>227</v>
      </c>
      <c r="G503" s="253"/>
      <c r="H503" s="256">
        <v>9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2" t="s">
        <v>190</v>
      </c>
      <c r="AU503" s="262" t="s">
        <v>84</v>
      </c>
      <c r="AV503" s="14" t="s">
        <v>84</v>
      </c>
      <c r="AW503" s="14" t="s">
        <v>32</v>
      </c>
      <c r="AX503" s="14" t="s">
        <v>80</v>
      </c>
      <c r="AY503" s="262" t="s">
        <v>181</v>
      </c>
    </row>
    <row r="504" spans="1:65" s="2" customFormat="1" ht="24.15" customHeight="1">
      <c r="A504" s="39"/>
      <c r="B504" s="40"/>
      <c r="C504" s="285" t="s">
        <v>741</v>
      </c>
      <c r="D504" s="285" t="s">
        <v>369</v>
      </c>
      <c r="E504" s="286" t="s">
        <v>638</v>
      </c>
      <c r="F504" s="287" t="s">
        <v>639</v>
      </c>
      <c r="G504" s="288" t="s">
        <v>459</v>
      </c>
      <c r="H504" s="289">
        <v>9.09</v>
      </c>
      <c r="I504" s="290"/>
      <c r="J504" s="291">
        <f>ROUND(I504*H504,2)</f>
        <v>0</v>
      </c>
      <c r="K504" s="287" t="s">
        <v>1</v>
      </c>
      <c r="L504" s="292"/>
      <c r="M504" s="293" t="s">
        <v>1</v>
      </c>
      <c r="N504" s="294" t="s">
        <v>41</v>
      </c>
      <c r="O504" s="92"/>
      <c r="P504" s="237">
        <f>O504*H504</f>
        <v>0</v>
      </c>
      <c r="Q504" s="237">
        <v>0.00363</v>
      </c>
      <c r="R504" s="237">
        <f>Q504*H504</f>
        <v>0.0329967</v>
      </c>
      <c r="S504" s="237">
        <v>0</v>
      </c>
      <c r="T504" s="238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9" t="s">
        <v>222</v>
      </c>
      <c r="AT504" s="239" t="s">
        <v>369</v>
      </c>
      <c r="AU504" s="239" t="s">
        <v>84</v>
      </c>
      <c r="AY504" s="18" t="s">
        <v>181</v>
      </c>
      <c r="BE504" s="240">
        <f>IF(N504="základní",J504,0)</f>
        <v>0</v>
      </c>
      <c r="BF504" s="240">
        <f>IF(N504="snížená",J504,0)</f>
        <v>0</v>
      </c>
      <c r="BG504" s="240">
        <f>IF(N504="zákl. přenesená",J504,0)</f>
        <v>0</v>
      </c>
      <c r="BH504" s="240">
        <f>IF(N504="sníž. přenesená",J504,0)</f>
        <v>0</v>
      </c>
      <c r="BI504" s="240">
        <f>IF(N504="nulová",J504,0)</f>
        <v>0</v>
      </c>
      <c r="BJ504" s="18" t="s">
        <v>80</v>
      </c>
      <c r="BK504" s="240">
        <f>ROUND(I504*H504,2)</f>
        <v>0</v>
      </c>
      <c r="BL504" s="18" t="s">
        <v>188</v>
      </c>
      <c r="BM504" s="239" t="s">
        <v>640</v>
      </c>
    </row>
    <row r="505" spans="1:51" s="13" customFormat="1" ht="12">
      <c r="A505" s="13"/>
      <c r="B505" s="241"/>
      <c r="C505" s="242"/>
      <c r="D505" s="243" t="s">
        <v>190</v>
      </c>
      <c r="E505" s="244" t="s">
        <v>1</v>
      </c>
      <c r="F505" s="245" t="s">
        <v>1255</v>
      </c>
      <c r="G505" s="242"/>
      <c r="H505" s="244" t="s">
        <v>1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1" t="s">
        <v>190</v>
      </c>
      <c r="AU505" s="251" t="s">
        <v>84</v>
      </c>
      <c r="AV505" s="13" t="s">
        <v>80</v>
      </c>
      <c r="AW505" s="13" t="s">
        <v>32</v>
      </c>
      <c r="AX505" s="13" t="s">
        <v>76</v>
      </c>
      <c r="AY505" s="251" t="s">
        <v>181</v>
      </c>
    </row>
    <row r="506" spans="1:51" s="14" customFormat="1" ht="12">
      <c r="A506" s="14"/>
      <c r="B506" s="252"/>
      <c r="C506" s="253"/>
      <c r="D506" s="243" t="s">
        <v>190</v>
      </c>
      <c r="E506" s="254" t="s">
        <v>1</v>
      </c>
      <c r="F506" s="255" t="s">
        <v>1271</v>
      </c>
      <c r="G506" s="253"/>
      <c r="H506" s="256">
        <v>9.09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2" t="s">
        <v>190</v>
      </c>
      <c r="AU506" s="262" t="s">
        <v>84</v>
      </c>
      <c r="AV506" s="14" t="s">
        <v>84</v>
      </c>
      <c r="AW506" s="14" t="s">
        <v>32</v>
      </c>
      <c r="AX506" s="14" t="s">
        <v>80</v>
      </c>
      <c r="AY506" s="262" t="s">
        <v>181</v>
      </c>
    </row>
    <row r="507" spans="1:65" s="2" customFormat="1" ht="16.5" customHeight="1">
      <c r="A507" s="39"/>
      <c r="B507" s="40"/>
      <c r="C507" s="228" t="s">
        <v>746</v>
      </c>
      <c r="D507" s="228" t="s">
        <v>183</v>
      </c>
      <c r="E507" s="229" t="s">
        <v>642</v>
      </c>
      <c r="F507" s="230" t="s">
        <v>643</v>
      </c>
      <c r="G507" s="231" t="s">
        <v>459</v>
      </c>
      <c r="H507" s="232">
        <v>9</v>
      </c>
      <c r="I507" s="233"/>
      <c r="J507" s="234">
        <f>ROUND(I507*H507,2)</f>
        <v>0</v>
      </c>
      <c r="K507" s="230" t="s">
        <v>187</v>
      </c>
      <c r="L507" s="45"/>
      <c r="M507" s="235" t="s">
        <v>1</v>
      </c>
      <c r="N507" s="236" t="s">
        <v>41</v>
      </c>
      <c r="O507" s="92"/>
      <c r="P507" s="237">
        <f>O507*H507</f>
        <v>0</v>
      </c>
      <c r="Q507" s="237">
        <v>0.04</v>
      </c>
      <c r="R507" s="237">
        <f>Q507*H507</f>
        <v>0.36</v>
      </c>
      <c r="S507" s="237">
        <v>0</v>
      </c>
      <c r="T507" s="238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9" t="s">
        <v>188</v>
      </c>
      <c r="AT507" s="239" t="s">
        <v>183</v>
      </c>
      <c r="AU507" s="239" t="s">
        <v>84</v>
      </c>
      <c r="AY507" s="18" t="s">
        <v>181</v>
      </c>
      <c r="BE507" s="240">
        <f>IF(N507="základní",J507,0)</f>
        <v>0</v>
      </c>
      <c r="BF507" s="240">
        <f>IF(N507="snížená",J507,0)</f>
        <v>0</v>
      </c>
      <c r="BG507" s="240">
        <f>IF(N507="zákl. přenesená",J507,0)</f>
        <v>0</v>
      </c>
      <c r="BH507" s="240">
        <f>IF(N507="sníž. přenesená",J507,0)</f>
        <v>0</v>
      </c>
      <c r="BI507" s="240">
        <f>IF(N507="nulová",J507,0)</f>
        <v>0</v>
      </c>
      <c r="BJ507" s="18" t="s">
        <v>80</v>
      </c>
      <c r="BK507" s="240">
        <f>ROUND(I507*H507,2)</f>
        <v>0</v>
      </c>
      <c r="BL507" s="18" t="s">
        <v>188</v>
      </c>
      <c r="BM507" s="239" t="s">
        <v>644</v>
      </c>
    </row>
    <row r="508" spans="1:51" s="13" customFormat="1" ht="12">
      <c r="A508" s="13"/>
      <c r="B508" s="241"/>
      <c r="C508" s="242"/>
      <c r="D508" s="243" t="s">
        <v>190</v>
      </c>
      <c r="E508" s="244" t="s">
        <v>1</v>
      </c>
      <c r="F508" s="245" t="s">
        <v>1255</v>
      </c>
      <c r="G508" s="242"/>
      <c r="H508" s="244" t="s">
        <v>1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1" t="s">
        <v>190</v>
      </c>
      <c r="AU508" s="251" t="s">
        <v>84</v>
      </c>
      <c r="AV508" s="13" t="s">
        <v>80</v>
      </c>
      <c r="AW508" s="13" t="s">
        <v>32</v>
      </c>
      <c r="AX508" s="13" t="s">
        <v>76</v>
      </c>
      <c r="AY508" s="251" t="s">
        <v>181</v>
      </c>
    </row>
    <row r="509" spans="1:51" s="14" customFormat="1" ht="12">
      <c r="A509" s="14"/>
      <c r="B509" s="252"/>
      <c r="C509" s="253"/>
      <c r="D509" s="243" t="s">
        <v>190</v>
      </c>
      <c r="E509" s="254" t="s">
        <v>1</v>
      </c>
      <c r="F509" s="255" t="s">
        <v>227</v>
      </c>
      <c r="G509" s="253"/>
      <c r="H509" s="256">
        <v>9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2" t="s">
        <v>190</v>
      </c>
      <c r="AU509" s="262" t="s">
        <v>84</v>
      </c>
      <c r="AV509" s="14" t="s">
        <v>84</v>
      </c>
      <c r="AW509" s="14" t="s">
        <v>32</v>
      </c>
      <c r="AX509" s="14" t="s">
        <v>80</v>
      </c>
      <c r="AY509" s="262" t="s">
        <v>181</v>
      </c>
    </row>
    <row r="510" spans="1:65" s="2" customFormat="1" ht="16.5" customHeight="1">
      <c r="A510" s="39"/>
      <c r="B510" s="40"/>
      <c r="C510" s="285" t="s">
        <v>752</v>
      </c>
      <c r="D510" s="285" t="s">
        <v>369</v>
      </c>
      <c r="E510" s="286" t="s">
        <v>646</v>
      </c>
      <c r="F510" s="287" t="s">
        <v>647</v>
      </c>
      <c r="G510" s="288" t="s">
        <v>459</v>
      </c>
      <c r="H510" s="289">
        <v>9</v>
      </c>
      <c r="I510" s="290"/>
      <c r="J510" s="291">
        <f>ROUND(I510*H510,2)</f>
        <v>0</v>
      </c>
      <c r="K510" s="287" t="s">
        <v>187</v>
      </c>
      <c r="L510" s="292"/>
      <c r="M510" s="293" t="s">
        <v>1</v>
      </c>
      <c r="N510" s="294" t="s">
        <v>41</v>
      </c>
      <c r="O510" s="92"/>
      <c r="P510" s="237">
        <f>O510*H510</f>
        <v>0</v>
      </c>
      <c r="Q510" s="237">
        <v>0.0073</v>
      </c>
      <c r="R510" s="237">
        <f>Q510*H510</f>
        <v>0.0657</v>
      </c>
      <c r="S510" s="237">
        <v>0</v>
      </c>
      <c r="T510" s="238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9" t="s">
        <v>222</v>
      </c>
      <c r="AT510" s="239" t="s">
        <v>369</v>
      </c>
      <c r="AU510" s="239" t="s">
        <v>84</v>
      </c>
      <c r="AY510" s="18" t="s">
        <v>181</v>
      </c>
      <c r="BE510" s="240">
        <f>IF(N510="základní",J510,0)</f>
        <v>0</v>
      </c>
      <c r="BF510" s="240">
        <f>IF(N510="snížená",J510,0)</f>
        <v>0</v>
      </c>
      <c r="BG510" s="240">
        <f>IF(N510="zákl. přenesená",J510,0)</f>
        <v>0</v>
      </c>
      <c r="BH510" s="240">
        <f>IF(N510="sníž. přenesená",J510,0)</f>
        <v>0</v>
      </c>
      <c r="BI510" s="240">
        <f>IF(N510="nulová",J510,0)</f>
        <v>0</v>
      </c>
      <c r="BJ510" s="18" t="s">
        <v>80</v>
      </c>
      <c r="BK510" s="240">
        <f>ROUND(I510*H510,2)</f>
        <v>0</v>
      </c>
      <c r="BL510" s="18" t="s">
        <v>188</v>
      </c>
      <c r="BM510" s="239" t="s">
        <v>648</v>
      </c>
    </row>
    <row r="511" spans="1:51" s="13" customFormat="1" ht="12">
      <c r="A511" s="13"/>
      <c r="B511" s="241"/>
      <c r="C511" s="242"/>
      <c r="D511" s="243" t="s">
        <v>190</v>
      </c>
      <c r="E511" s="244" t="s">
        <v>1</v>
      </c>
      <c r="F511" s="245" t="s">
        <v>1255</v>
      </c>
      <c r="G511" s="242"/>
      <c r="H511" s="244" t="s">
        <v>1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1" t="s">
        <v>190</v>
      </c>
      <c r="AU511" s="251" t="s">
        <v>84</v>
      </c>
      <c r="AV511" s="13" t="s">
        <v>80</v>
      </c>
      <c r="AW511" s="13" t="s">
        <v>32</v>
      </c>
      <c r="AX511" s="13" t="s">
        <v>76</v>
      </c>
      <c r="AY511" s="251" t="s">
        <v>181</v>
      </c>
    </row>
    <row r="512" spans="1:51" s="14" customFormat="1" ht="12">
      <c r="A512" s="14"/>
      <c r="B512" s="252"/>
      <c r="C512" s="253"/>
      <c r="D512" s="243" t="s">
        <v>190</v>
      </c>
      <c r="E512" s="254" t="s">
        <v>1</v>
      </c>
      <c r="F512" s="255" t="s">
        <v>227</v>
      </c>
      <c r="G512" s="253"/>
      <c r="H512" s="256">
        <v>9</v>
      </c>
      <c r="I512" s="257"/>
      <c r="J512" s="253"/>
      <c r="K512" s="253"/>
      <c r="L512" s="258"/>
      <c r="M512" s="259"/>
      <c r="N512" s="260"/>
      <c r="O512" s="260"/>
      <c r="P512" s="260"/>
      <c r="Q512" s="260"/>
      <c r="R512" s="260"/>
      <c r="S512" s="260"/>
      <c r="T512" s="26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2" t="s">
        <v>190</v>
      </c>
      <c r="AU512" s="262" t="s">
        <v>84</v>
      </c>
      <c r="AV512" s="14" t="s">
        <v>84</v>
      </c>
      <c r="AW512" s="14" t="s">
        <v>32</v>
      </c>
      <c r="AX512" s="14" t="s">
        <v>80</v>
      </c>
      <c r="AY512" s="262" t="s">
        <v>181</v>
      </c>
    </row>
    <row r="513" spans="1:65" s="2" customFormat="1" ht="16.5" customHeight="1">
      <c r="A513" s="39"/>
      <c r="B513" s="40"/>
      <c r="C513" s="228" t="s">
        <v>757</v>
      </c>
      <c r="D513" s="228" t="s">
        <v>183</v>
      </c>
      <c r="E513" s="229" t="s">
        <v>650</v>
      </c>
      <c r="F513" s="230" t="s">
        <v>651</v>
      </c>
      <c r="G513" s="231" t="s">
        <v>459</v>
      </c>
      <c r="H513" s="232">
        <v>5</v>
      </c>
      <c r="I513" s="233"/>
      <c r="J513" s="234">
        <f>ROUND(I513*H513,2)</f>
        <v>0</v>
      </c>
      <c r="K513" s="230" t="s">
        <v>187</v>
      </c>
      <c r="L513" s="45"/>
      <c r="M513" s="235" t="s">
        <v>1</v>
      </c>
      <c r="N513" s="236" t="s">
        <v>41</v>
      </c>
      <c r="O513" s="92"/>
      <c r="P513" s="237">
        <f>O513*H513</f>
        <v>0</v>
      </c>
      <c r="Q513" s="237">
        <v>0.04</v>
      </c>
      <c r="R513" s="237">
        <f>Q513*H513</f>
        <v>0.2</v>
      </c>
      <c r="S513" s="237">
        <v>0</v>
      </c>
      <c r="T513" s="23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9" t="s">
        <v>188</v>
      </c>
      <c r="AT513" s="239" t="s">
        <v>183</v>
      </c>
      <c r="AU513" s="239" t="s">
        <v>84</v>
      </c>
      <c r="AY513" s="18" t="s">
        <v>181</v>
      </c>
      <c r="BE513" s="240">
        <f>IF(N513="základní",J513,0)</f>
        <v>0</v>
      </c>
      <c r="BF513" s="240">
        <f>IF(N513="snížená",J513,0)</f>
        <v>0</v>
      </c>
      <c r="BG513" s="240">
        <f>IF(N513="zákl. přenesená",J513,0)</f>
        <v>0</v>
      </c>
      <c r="BH513" s="240">
        <f>IF(N513="sníž. přenesená",J513,0)</f>
        <v>0</v>
      </c>
      <c r="BI513" s="240">
        <f>IF(N513="nulová",J513,0)</f>
        <v>0</v>
      </c>
      <c r="BJ513" s="18" t="s">
        <v>80</v>
      </c>
      <c r="BK513" s="240">
        <f>ROUND(I513*H513,2)</f>
        <v>0</v>
      </c>
      <c r="BL513" s="18" t="s">
        <v>188</v>
      </c>
      <c r="BM513" s="239" t="s">
        <v>652</v>
      </c>
    </row>
    <row r="514" spans="1:51" s="13" customFormat="1" ht="12">
      <c r="A514" s="13"/>
      <c r="B514" s="241"/>
      <c r="C514" s="242"/>
      <c r="D514" s="243" t="s">
        <v>190</v>
      </c>
      <c r="E514" s="244" t="s">
        <v>1</v>
      </c>
      <c r="F514" s="245" t="s">
        <v>1255</v>
      </c>
      <c r="G514" s="242"/>
      <c r="H514" s="244" t="s">
        <v>1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1" t="s">
        <v>190</v>
      </c>
      <c r="AU514" s="251" t="s">
        <v>84</v>
      </c>
      <c r="AV514" s="13" t="s">
        <v>80</v>
      </c>
      <c r="AW514" s="13" t="s">
        <v>32</v>
      </c>
      <c r="AX514" s="13" t="s">
        <v>76</v>
      </c>
      <c r="AY514" s="251" t="s">
        <v>181</v>
      </c>
    </row>
    <row r="515" spans="1:51" s="14" customFormat="1" ht="12">
      <c r="A515" s="14"/>
      <c r="B515" s="252"/>
      <c r="C515" s="253"/>
      <c r="D515" s="243" t="s">
        <v>190</v>
      </c>
      <c r="E515" s="254" t="s">
        <v>1</v>
      </c>
      <c r="F515" s="255" t="s">
        <v>206</v>
      </c>
      <c r="G515" s="253"/>
      <c r="H515" s="256">
        <v>5</v>
      </c>
      <c r="I515" s="257"/>
      <c r="J515" s="253"/>
      <c r="K515" s="253"/>
      <c r="L515" s="258"/>
      <c r="M515" s="259"/>
      <c r="N515" s="260"/>
      <c r="O515" s="260"/>
      <c r="P515" s="260"/>
      <c r="Q515" s="260"/>
      <c r="R515" s="260"/>
      <c r="S515" s="260"/>
      <c r="T515" s="26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2" t="s">
        <v>190</v>
      </c>
      <c r="AU515" s="262" t="s">
        <v>84</v>
      </c>
      <c r="AV515" s="14" t="s">
        <v>84</v>
      </c>
      <c r="AW515" s="14" t="s">
        <v>32</v>
      </c>
      <c r="AX515" s="14" t="s">
        <v>80</v>
      </c>
      <c r="AY515" s="262" t="s">
        <v>181</v>
      </c>
    </row>
    <row r="516" spans="1:65" s="2" customFormat="1" ht="24.15" customHeight="1">
      <c r="A516" s="39"/>
      <c r="B516" s="40"/>
      <c r="C516" s="285" t="s">
        <v>762</v>
      </c>
      <c r="D516" s="285" t="s">
        <v>369</v>
      </c>
      <c r="E516" s="286" t="s">
        <v>654</v>
      </c>
      <c r="F516" s="287" t="s">
        <v>655</v>
      </c>
      <c r="G516" s="288" t="s">
        <v>459</v>
      </c>
      <c r="H516" s="289">
        <v>5</v>
      </c>
      <c r="I516" s="290"/>
      <c r="J516" s="291">
        <f>ROUND(I516*H516,2)</f>
        <v>0</v>
      </c>
      <c r="K516" s="287" t="s">
        <v>187</v>
      </c>
      <c r="L516" s="292"/>
      <c r="M516" s="293" t="s">
        <v>1</v>
      </c>
      <c r="N516" s="294" t="s">
        <v>41</v>
      </c>
      <c r="O516" s="92"/>
      <c r="P516" s="237">
        <f>O516*H516</f>
        <v>0</v>
      </c>
      <c r="Q516" s="237">
        <v>0.0133</v>
      </c>
      <c r="R516" s="237">
        <f>Q516*H516</f>
        <v>0.0665</v>
      </c>
      <c r="S516" s="237">
        <v>0</v>
      </c>
      <c r="T516" s="23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9" t="s">
        <v>222</v>
      </c>
      <c r="AT516" s="239" t="s">
        <v>369</v>
      </c>
      <c r="AU516" s="239" t="s">
        <v>84</v>
      </c>
      <c r="AY516" s="18" t="s">
        <v>181</v>
      </c>
      <c r="BE516" s="240">
        <f>IF(N516="základní",J516,0)</f>
        <v>0</v>
      </c>
      <c r="BF516" s="240">
        <f>IF(N516="snížená",J516,0)</f>
        <v>0</v>
      </c>
      <c r="BG516" s="240">
        <f>IF(N516="zákl. přenesená",J516,0)</f>
        <v>0</v>
      </c>
      <c r="BH516" s="240">
        <f>IF(N516="sníž. přenesená",J516,0)</f>
        <v>0</v>
      </c>
      <c r="BI516" s="240">
        <f>IF(N516="nulová",J516,0)</f>
        <v>0</v>
      </c>
      <c r="BJ516" s="18" t="s">
        <v>80</v>
      </c>
      <c r="BK516" s="240">
        <f>ROUND(I516*H516,2)</f>
        <v>0</v>
      </c>
      <c r="BL516" s="18" t="s">
        <v>188</v>
      </c>
      <c r="BM516" s="239" t="s">
        <v>656</v>
      </c>
    </row>
    <row r="517" spans="1:51" s="13" customFormat="1" ht="12">
      <c r="A517" s="13"/>
      <c r="B517" s="241"/>
      <c r="C517" s="242"/>
      <c r="D517" s="243" t="s">
        <v>190</v>
      </c>
      <c r="E517" s="244" t="s">
        <v>1</v>
      </c>
      <c r="F517" s="245" t="s">
        <v>1255</v>
      </c>
      <c r="G517" s="242"/>
      <c r="H517" s="244" t="s">
        <v>1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1" t="s">
        <v>190</v>
      </c>
      <c r="AU517" s="251" t="s">
        <v>84</v>
      </c>
      <c r="AV517" s="13" t="s">
        <v>80</v>
      </c>
      <c r="AW517" s="13" t="s">
        <v>32</v>
      </c>
      <c r="AX517" s="13" t="s">
        <v>76</v>
      </c>
      <c r="AY517" s="251" t="s">
        <v>181</v>
      </c>
    </row>
    <row r="518" spans="1:51" s="14" customFormat="1" ht="12">
      <c r="A518" s="14"/>
      <c r="B518" s="252"/>
      <c r="C518" s="253"/>
      <c r="D518" s="243" t="s">
        <v>190</v>
      </c>
      <c r="E518" s="254" t="s">
        <v>1</v>
      </c>
      <c r="F518" s="255" t="s">
        <v>206</v>
      </c>
      <c r="G518" s="253"/>
      <c r="H518" s="256">
        <v>5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2" t="s">
        <v>190</v>
      </c>
      <c r="AU518" s="262" t="s">
        <v>84</v>
      </c>
      <c r="AV518" s="14" t="s">
        <v>84</v>
      </c>
      <c r="AW518" s="14" t="s">
        <v>32</v>
      </c>
      <c r="AX518" s="14" t="s">
        <v>80</v>
      </c>
      <c r="AY518" s="262" t="s">
        <v>181</v>
      </c>
    </row>
    <row r="519" spans="1:65" s="2" customFormat="1" ht="16.5" customHeight="1">
      <c r="A519" s="39"/>
      <c r="B519" s="40"/>
      <c r="C519" s="285" t="s">
        <v>767</v>
      </c>
      <c r="D519" s="285" t="s">
        <v>369</v>
      </c>
      <c r="E519" s="286" t="s">
        <v>658</v>
      </c>
      <c r="F519" s="287" t="s">
        <v>659</v>
      </c>
      <c r="G519" s="288" t="s">
        <v>459</v>
      </c>
      <c r="H519" s="289">
        <v>14</v>
      </c>
      <c r="I519" s="290"/>
      <c r="J519" s="291">
        <f>ROUND(I519*H519,2)</f>
        <v>0</v>
      </c>
      <c r="K519" s="287" t="s">
        <v>1</v>
      </c>
      <c r="L519" s="292"/>
      <c r="M519" s="293" t="s">
        <v>1</v>
      </c>
      <c r="N519" s="294" t="s">
        <v>41</v>
      </c>
      <c r="O519" s="92"/>
      <c r="P519" s="237">
        <f>O519*H519</f>
        <v>0</v>
      </c>
      <c r="Q519" s="237">
        <v>0.005</v>
      </c>
      <c r="R519" s="237">
        <f>Q519*H519</f>
        <v>0.07</v>
      </c>
      <c r="S519" s="237">
        <v>0</v>
      </c>
      <c r="T519" s="238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9" t="s">
        <v>222</v>
      </c>
      <c r="AT519" s="239" t="s">
        <v>369</v>
      </c>
      <c r="AU519" s="239" t="s">
        <v>84</v>
      </c>
      <c r="AY519" s="18" t="s">
        <v>181</v>
      </c>
      <c r="BE519" s="240">
        <f>IF(N519="základní",J519,0)</f>
        <v>0</v>
      </c>
      <c r="BF519" s="240">
        <f>IF(N519="snížená",J519,0)</f>
        <v>0</v>
      </c>
      <c r="BG519" s="240">
        <f>IF(N519="zákl. přenesená",J519,0)</f>
        <v>0</v>
      </c>
      <c r="BH519" s="240">
        <f>IF(N519="sníž. přenesená",J519,0)</f>
        <v>0</v>
      </c>
      <c r="BI519" s="240">
        <f>IF(N519="nulová",J519,0)</f>
        <v>0</v>
      </c>
      <c r="BJ519" s="18" t="s">
        <v>80</v>
      </c>
      <c r="BK519" s="240">
        <f>ROUND(I519*H519,2)</f>
        <v>0</v>
      </c>
      <c r="BL519" s="18" t="s">
        <v>188</v>
      </c>
      <c r="BM519" s="239" t="s">
        <v>660</v>
      </c>
    </row>
    <row r="520" spans="1:51" s="13" customFormat="1" ht="12">
      <c r="A520" s="13"/>
      <c r="B520" s="241"/>
      <c r="C520" s="242"/>
      <c r="D520" s="243" t="s">
        <v>190</v>
      </c>
      <c r="E520" s="244" t="s">
        <v>1</v>
      </c>
      <c r="F520" s="245" t="s">
        <v>1255</v>
      </c>
      <c r="G520" s="242"/>
      <c r="H520" s="244" t="s">
        <v>1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1" t="s">
        <v>190</v>
      </c>
      <c r="AU520" s="251" t="s">
        <v>84</v>
      </c>
      <c r="AV520" s="13" t="s">
        <v>80</v>
      </c>
      <c r="AW520" s="13" t="s">
        <v>32</v>
      </c>
      <c r="AX520" s="13" t="s">
        <v>76</v>
      </c>
      <c r="AY520" s="251" t="s">
        <v>181</v>
      </c>
    </row>
    <row r="521" spans="1:51" s="14" customFormat="1" ht="12">
      <c r="A521" s="14"/>
      <c r="B521" s="252"/>
      <c r="C521" s="253"/>
      <c r="D521" s="243" t="s">
        <v>190</v>
      </c>
      <c r="E521" s="254" t="s">
        <v>1</v>
      </c>
      <c r="F521" s="255" t="s">
        <v>1272</v>
      </c>
      <c r="G521" s="253"/>
      <c r="H521" s="256">
        <v>14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2" t="s">
        <v>190</v>
      </c>
      <c r="AU521" s="262" t="s">
        <v>84</v>
      </c>
      <c r="AV521" s="14" t="s">
        <v>84</v>
      </c>
      <c r="AW521" s="14" t="s">
        <v>32</v>
      </c>
      <c r="AX521" s="14" t="s">
        <v>80</v>
      </c>
      <c r="AY521" s="262" t="s">
        <v>181</v>
      </c>
    </row>
    <row r="522" spans="1:65" s="2" customFormat="1" ht="16.5" customHeight="1">
      <c r="A522" s="39"/>
      <c r="B522" s="40"/>
      <c r="C522" s="228" t="s">
        <v>773</v>
      </c>
      <c r="D522" s="228" t="s">
        <v>183</v>
      </c>
      <c r="E522" s="229" t="s">
        <v>1060</v>
      </c>
      <c r="F522" s="230" t="s">
        <v>1061</v>
      </c>
      <c r="G522" s="231" t="s">
        <v>459</v>
      </c>
      <c r="H522" s="232">
        <v>1</v>
      </c>
      <c r="I522" s="233"/>
      <c r="J522" s="234">
        <f>ROUND(I522*H522,2)</f>
        <v>0</v>
      </c>
      <c r="K522" s="230" t="s">
        <v>1</v>
      </c>
      <c r="L522" s="45"/>
      <c r="M522" s="235" t="s">
        <v>1</v>
      </c>
      <c r="N522" s="236" t="s">
        <v>41</v>
      </c>
      <c r="O522" s="92"/>
      <c r="P522" s="237">
        <f>O522*H522</f>
        <v>0</v>
      </c>
      <c r="Q522" s="237">
        <v>0.00136</v>
      </c>
      <c r="R522" s="237">
        <f>Q522*H522</f>
        <v>0.00136</v>
      </c>
      <c r="S522" s="237">
        <v>0</v>
      </c>
      <c r="T522" s="238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188</v>
      </c>
      <c r="AT522" s="239" t="s">
        <v>183</v>
      </c>
      <c r="AU522" s="239" t="s">
        <v>84</v>
      </c>
      <c r="AY522" s="18" t="s">
        <v>181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80</v>
      </c>
      <c r="BK522" s="240">
        <f>ROUND(I522*H522,2)</f>
        <v>0</v>
      </c>
      <c r="BL522" s="18" t="s">
        <v>188</v>
      </c>
      <c r="BM522" s="239" t="s">
        <v>1062</v>
      </c>
    </row>
    <row r="523" spans="1:51" s="13" customFormat="1" ht="12">
      <c r="A523" s="13"/>
      <c r="B523" s="241"/>
      <c r="C523" s="242"/>
      <c r="D523" s="243" t="s">
        <v>190</v>
      </c>
      <c r="E523" s="244" t="s">
        <v>1</v>
      </c>
      <c r="F523" s="245" t="s">
        <v>1255</v>
      </c>
      <c r="G523" s="242"/>
      <c r="H523" s="244" t="s">
        <v>1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1" t="s">
        <v>190</v>
      </c>
      <c r="AU523" s="251" t="s">
        <v>84</v>
      </c>
      <c r="AV523" s="13" t="s">
        <v>80</v>
      </c>
      <c r="AW523" s="13" t="s">
        <v>32</v>
      </c>
      <c r="AX523" s="13" t="s">
        <v>76</v>
      </c>
      <c r="AY523" s="251" t="s">
        <v>181</v>
      </c>
    </row>
    <row r="524" spans="1:51" s="14" customFormat="1" ht="12">
      <c r="A524" s="14"/>
      <c r="B524" s="252"/>
      <c r="C524" s="253"/>
      <c r="D524" s="243" t="s">
        <v>190</v>
      </c>
      <c r="E524" s="254" t="s">
        <v>1</v>
      </c>
      <c r="F524" s="255" t="s">
        <v>1273</v>
      </c>
      <c r="G524" s="253"/>
      <c r="H524" s="256">
        <v>1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2" t="s">
        <v>190</v>
      </c>
      <c r="AU524" s="262" t="s">
        <v>84</v>
      </c>
      <c r="AV524" s="14" t="s">
        <v>84</v>
      </c>
      <c r="AW524" s="14" t="s">
        <v>32</v>
      </c>
      <c r="AX524" s="14" t="s">
        <v>80</v>
      </c>
      <c r="AY524" s="262" t="s">
        <v>181</v>
      </c>
    </row>
    <row r="525" spans="1:65" s="2" customFormat="1" ht="24.15" customHeight="1">
      <c r="A525" s="39"/>
      <c r="B525" s="40"/>
      <c r="C525" s="228" t="s">
        <v>1059</v>
      </c>
      <c r="D525" s="228" t="s">
        <v>183</v>
      </c>
      <c r="E525" s="229" t="s">
        <v>663</v>
      </c>
      <c r="F525" s="230" t="s">
        <v>664</v>
      </c>
      <c r="G525" s="231" t="s">
        <v>459</v>
      </c>
      <c r="H525" s="232">
        <v>14</v>
      </c>
      <c r="I525" s="233"/>
      <c r="J525" s="234">
        <f>ROUND(I525*H525,2)</f>
        <v>0</v>
      </c>
      <c r="K525" s="230" t="s">
        <v>187</v>
      </c>
      <c r="L525" s="45"/>
      <c r="M525" s="235" t="s">
        <v>1</v>
      </c>
      <c r="N525" s="236" t="s">
        <v>41</v>
      </c>
      <c r="O525" s="92"/>
      <c r="P525" s="237">
        <f>O525*H525</f>
        <v>0</v>
      </c>
      <c r="Q525" s="237">
        <v>0</v>
      </c>
      <c r="R525" s="237">
        <f>Q525*H525</f>
        <v>0</v>
      </c>
      <c r="S525" s="237">
        <v>0.05</v>
      </c>
      <c r="T525" s="238">
        <f>S525*H525</f>
        <v>0.7000000000000001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9" t="s">
        <v>188</v>
      </c>
      <c r="AT525" s="239" t="s">
        <v>183</v>
      </c>
      <c r="AU525" s="239" t="s">
        <v>84</v>
      </c>
      <c r="AY525" s="18" t="s">
        <v>181</v>
      </c>
      <c r="BE525" s="240">
        <f>IF(N525="základní",J525,0)</f>
        <v>0</v>
      </c>
      <c r="BF525" s="240">
        <f>IF(N525="snížená",J525,0)</f>
        <v>0</v>
      </c>
      <c r="BG525" s="240">
        <f>IF(N525="zákl. přenesená",J525,0)</f>
        <v>0</v>
      </c>
      <c r="BH525" s="240">
        <f>IF(N525="sníž. přenesená",J525,0)</f>
        <v>0</v>
      </c>
      <c r="BI525" s="240">
        <f>IF(N525="nulová",J525,0)</f>
        <v>0</v>
      </c>
      <c r="BJ525" s="18" t="s">
        <v>80</v>
      </c>
      <c r="BK525" s="240">
        <f>ROUND(I525*H525,2)</f>
        <v>0</v>
      </c>
      <c r="BL525" s="18" t="s">
        <v>188</v>
      </c>
      <c r="BM525" s="239" t="s">
        <v>665</v>
      </c>
    </row>
    <row r="526" spans="1:51" s="13" customFormat="1" ht="12">
      <c r="A526" s="13"/>
      <c r="B526" s="241"/>
      <c r="C526" s="242"/>
      <c r="D526" s="243" t="s">
        <v>190</v>
      </c>
      <c r="E526" s="244" t="s">
        <v>1</v>
      </c>
      <c r="F526" s="245" t="s">
        <v>1255</v>
      </c>
      <c r="G526" s="242"/>
      <c r="H526" s="244" t="s">
        <v>1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1" t="s">
        <v>190</v>
      </c>
      <c r="AU526" s="251" t="s">
        <v>84</v>
      </c>
      <c r="AV526" s="13" t="s">
        <v>80</v>
      </c>
      <c r="AW526" s="13" t="s">
        <v>32</v>
      </c>
      <c r="AX526" s="13" t="s">
        <v>76</v>
      </c>
      <c r="AY526" s="251" t="s">
        <v>181</v>
      </c>
    </row>
    <row r="527" spans="1:51" s="13" customFormat="1" ht="12">
      <c r="A527" s="13"/>
      <c r="B527" s="241"/>
      <c r="C527" s="242"/>
      <c r="D527" s="243" t="s">
        <v>190</v>
      </c>
      <c r="E527" s="244" t="s">
        <v>1</v>
      </c>
      <c r="F527" s="245" t="s">
        <v>666</v>
      </c>
      <c r="G527" s="242"/>
      <c r="H527" s="244" t="s">
        <v>1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1" t="s">
        <v>190</v>
      </c>
      <c r="AU527" s="251" t="s">
        <v>84</v>
      </c>
      <c r="AV527" s="13" t="s">
        <v>80</v>
      </c>
      <c r="AW527" s="13" t="s">
        <v>32</v>
      </c>
      <c r="AX527" s="13" t="s">
        <v>76</v>
      </c>
      <c r="AY527" s="251" t="s">
        <v>181</v>
      </c>
    </row>
    <row r="528" spans="1:51" s="14" customFormat="1" ht="12">
      <c r="A528" s="14"/>
      <c r="B528" s="252"/>
      <c r="C528" s="253"/>
      <c r="D528" s="243" t="s">
        <v>190</v>
      </c>
      <c r="E528" s="254" t="s">
        <v>1</v>
      </c>
      <c r="F528" s="255" t="s">
        <v>1065</v>
      </c>
      <c r="G528" s="253"/>
      <c r="H528" s="256">
        <v>5</v>
      </c>
      <c r="I528" s="257"/>
      <c r="J528" s="253"/>
      <c r="K528" s="253"/>
      <c r="L528" s="258"/>
      <c r="M528" s="259"/>
      <c r="N528" s="260"/>
      <c r="O528" s="260"/>
      <c r="P528" s="260"/>
      <c r="Q528" s="260"/>
      <c r="R528" s="260"/>
      <c r="S528" s="260"/>
      <c r="T528" s="26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2" t="s">
        <v>190</v>
      </c>
      <c r="AU528" s="262" t="s">
        <v>84</v>
      </c>
      <c r="AV528" s="14" t="s">
        <v>84</v>
      </c>
      <c r="AW528" s="14" t="s">
        <v>32</v>
      </c>
      <c r="AX528" s="14" t="s">
        <v>76</v>
      </c>
      <c r="AY528" s="262" t="s">
        <v>181</v>
      </c>
    </row>
    <row r="529" spans="1:51" s="14" customFormat="1" ht="12">
      <c r="A529" s="14"/>
      <c r="B529" s="252"/>
      <c r="C529" s="253"/>
      <c r="D529" s="243" t="s">
        <v>190</v>
      </c>
      <c r="E529" s="254" t="s">
        <v>1</v>
      </c>
      <c r="F529" s="255" t="s">
        <v>1274</v>
      </c>
      <c r="G529" s="253"/>
      <c r="H529" s="256">
        <v>9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2" t="s">
        <v>190</v>
      </c>
      <c r="AU529" s="262" t="s">
        <v>84</v>
      </c>
      <c r="AV529" s="14" t="s">
        <v>84</v>
      </c>
      <c r="AW529" s="14" t="s">
        <v>32</v>
      </c>
      <c r="AX529" s="14" t="s">
        <v>76</v>
      </c>
      <c r="AY529" s="262" t="s">
        <v>181</v>
      </c>
    </row>
    <row r="530" spans="1:51" s="15" customFormat="1" ht="12">
      <c r="A530" s="15"/>
      <c r="B530" s="263"/>
      <c r="C530" s="264"/>
      <c r="D530" s="243" t="s">
        <v>190</v>
      </c>
      <c r="E530" s="265" t="s">
        <v>1</v>
      </c>
      <c r="F530" s="266" t="s">
        <v>142</v>
      </c>
      <c r="G530" s="264"/>
      <c r="H530" s="267">
        <v>14</v>
      </c>
      <c r="I530" s="268"/>
      <c r="J530" s="264"/>
      <c r="K530" s="264"/>
      <c r="L530" s="269"/>
      <c r="M530" s="270"/>
      <c r="N530" s="271"/>
      <c r="O530" s="271"/>
      <c r="P530" s="271"/>
      <c r="Q530" s="271"/>
      <c r="R530" s="271"/>
      <c r="S530" s="271"/>
      <c r="T530" s="272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3" t="s">
        <v>190</v>
      </c>
      <c r="AU530" s="273" t="s">
        <v>84</v>
      </c>
      <c r="AV530" s="15" t="s">
        <v>188</v>
      </c>
      <c r="AW530" s="15" t="s">
        <v>32</v>
      </c>
      <c r="AX530" s="15" t="s">
        <v>80</v>
      </c>
      <c r="AY530" s="273" t="s">
        <v>181</v>
      </c>
    </row>
    <row r="531" spans="1:65" s="2" customFormat="1" ht="24.15" customHeight="1">
      <c r="A531" s="39"/>
      <c r="B531" s="40"/>
      <c r="C531" s="228" t="s">
        <v>1064</v>
      </c>
      <c r="D531" s="228" t="s">
        <v>183</v>
      </c>
      <c r="E531" s="229" t="s">
        <v>1068</v>
      </c>
      <c r="F531" s="230" t="s">
        <v>1069</v>
      </c>
      <c r="G531" s="231" t="s">
        <v>203</v>
      </c>
      <c r="H531" s="232">
        <v>1</v>
      </c>
      <c r="I531" s="233"/>
      <c r="J531" s="234">
        <f>ROUND(I531*H531,2)</f>
        <v>0</v>
      </c>
      <c r="K531" s="230" t="s">
        <v>1</v>
      </c>
      <c r="L531" s="45"/>
      <c r="M531" s="235" t="s">
        <v>1</v>
      </c>
      <c r="N531" s="236" t="s">
        <v>41</v>
      </c>
      <c r="O531" s="92"/>
      <c r="P531" s="237">
        <f>O531*H531</f>
        <v>0</v>
      </c>
      <c r="Q531" s="237">
        <v>0</v>
      </c>
      <c r="R531" s="237">
        <f>Q531*H531</f>
        <v>0</v>
      </c>
      <c r="S531" s="237">
        <v>0.0055</v>
      </c>
      <c r="T531" s="238">
        <f>S531*H531</f>
        <v>0.0055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9" t="s">
        <v>188</v>
      </c>
      <c r="AT531" s="239" t="s">
        <v>183</v>
      </c>
      <c r="AU531" s="239" t="s">
        <v>84</v>
      </c>
      <c r="AY531" s="18" t="s">
        <v>181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8" t="s">
        <v>80</v>
      </c>
      <c r="BK531" s="240">
        <f>ROUND(I531*H531,2)</f>
        <v>0</v>
      </c>
      <c r="BL531" s="18" t="s">
        <v>188</v>
      </c>
      <c r="BM531" s="239" t="s">
        <v>1275</v>
      </c>
    </row>
    <row r="532" spans="1:51" s="13" customFormat="1" ht="12">
      <c r="A532" s="13"/>
      <c r="B532" s="241"/>
      <c r="C532" s="242"/>
      <c r="D532" s="243" t="s">
        <v>190</v>
      </c>
      <c r="E532" s="244" t="s">
        <v>1</v>
      </c>
      <c r="F532" s="245" t="s">
        <v>1255</v>
      </c>
      <c r="G532" s="242"/>
      <c r="H532" s="244" t="s">
        <v>1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1" t="s">
        <v>190</v>
      </c>
      <c r="AU532" s="251" t="s">
        <v>84</v>
      </c>
      <c r="AV532" s="13" t="s">
        <v>80</v>
      </c>
      <c r="AW532" s="13" t="s">
        <v>32</v>
      </c>
      <c r="AX532" s="13" t="s">
        <v>76</v>
      </c>
      <c r="AY532" s="251" t="s">
        <v>181</v>
      </c>
    </row>
    <row r="533" spans="1:51" s="14" customFormat="1" ht="12">
      <c r="A533" s="14"/>
      <c r="B533" s="252"/>
      <c r="C533" s="253"/>
      <c r="D533" s="243" t="s">
        <v>190</v>
      </c>
      <c r="E533" s="254" t="s">
        <v>1</v>
      </c>
      <c r="F533" s="255" t="s">
        <v>1071</v>
      </c>
      <c r="G533" s="253"/>
      <c r="H533" s="256">
        <v>1</v>
      </c>
      <c r="I533" s="257"/>
      <c r="J533" s="253"/>
      <c r="K533" s="253"/>
      <c r="L533" s="258"/>
      <c r="M533" s="259"/>
      <c r="N533" s="260"/>
      <c r="O533" s="260"/>
      <c r="P533" s="260"/>
      <c r="Q533" s="260"/>
      <c r="R533" s="260"/>
      <c r="S533" s="260"/>
      <c r="T533" s="261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2" t="s">
        <v>190</v>
      </c>
      <c r="AU533" s="262" t="s">
        <v>84</v>
      </c>
      <c r="AV533" s="14" t="s">
        <v>84</v>
      </c>
      <c r="AW533" s="14" t="s">
        <v>32</v>
      </c>
      <c r="AX533" s="14" t="s">
        <v>80</v>
      </c>
      <c r="AY533" s="262" t="s">
        <v>181</v>
      </c>
    </row>
    <row r="534" spans="1:65" s="2" customFormat="1" ht="16.5" customHeight="1">
      <c r="A534" s="39"/>
      <c r="B534" s="40"/>
      <c r="C534" s="228" t="s">
        <v>1067</v>
      </c>
      <c r="D534" s="228" t="s">
        <v>183</v>
      </c>
      <c r="E534" s="229" t="s">
        <v>670</v>
      </c>
      <c r="F534" s="230" t="s">
        <v>671</v>
      </c>
      <c r="G534" s="231" t="s">
        <v>203</v>
      </c>
      <c r="H534" s="232">
        <v>5</v>
      </c>
      <c r="I534" s="233"/>
      <c r="J534" s="234">
        <f>ROUND(I534*H534,2)</f>
        <v>0</v>
      </c>
      <c r="K534" s="230" t="s">
        <v>187</v>
      </c>
      <c r="L534" s="45"/>
      <c r="M534" s="235" t="s">
        <v>1</v>
      </c>
      <c r="N534" s="236" t="s">
        <v>41</v>
      </c>
      <c r="O534" s="92"/>
      <c r="P534" s="237">
        <f>O534*H534</f>
        <v>0</v>
      </c>
      <c r="Q534" s="237">
        <v>0</v>
      </c>
      <c r="R534" s="237">
        <f>Q534*H534</f>
        <v>0</v>
      </c>
      <c r="S534" s="237">
        <v>0</v>
      </c>
      <c r="T534" s="238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9" t="s">
        <v>188</v>
      </c>
      <c r="AT534" s="239" t="s">
        <v>183</v>
      </c>
      <c r="AU534" s="239" t="s">
        <v>84</v>
      </c>
      <c r="AY534" s="18" t="s">
        <v>181</v>
      </c>
      <c r="BE534" s="240">
        <f>IF(N534="základní",J534,0)</f>
        <v>0</v>
      </c>
      <c r="BF534" s="240">
        <f>IF(N534="snížená",J534,0)</f>
        <v>0</v>
      </c>
      <c r="BG534" s="240">
        <f>IF(N534="zákl. přenesená",J534,0)</f>
        <v>0</v>
      </c>
      <c r="BH534" s="240">
        <f>IF(N534="sníž. přenesená",J534,0)</f>
        <v>0</v>
      </c>
      <c r="BI534" s="240">
        <f>IF(N534="nulová",J534,0)</f>
        <v>0</v>
      </c>
      <c r="BJ534" s="18" t="s">
        <v>80</v>
      </c>
      <c r="BK534" s="240">
        <f>ROUND(I534*H534,2)</f>
        <v>0</v>
      </c>
      <c r="BL534" s="18" t="s">
        <v>188</v>
      </c>
      <c r="BM534" s="239" t="s">
        <v>672</v>
      </c>
    </row>
    <row r="535" spans="1:51" s="13" customFormat="1" ht="12">
      <c r="A535" s="13"/>
      <c r="B535" s="241"/>
      <c r="C535" s="242"/>
      <c r="D535" s="243" t="s">
        <v>190</v>
      </c>
      <c r="E535" s="244" t="s">
        <v>1</v>
      </c>
      <c r="F535" s="245" t="s">
        <v>191</v>
      </c>
      <c r="G535" s="242"/>
      <c r="H535" s="244" t="s">
        <v>1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1" t="s">
        <v>190</v>
      </c>
      <c r="AU535" s="251" t="s">
        <v>84</v>
      </c>
      <c r="AV535" s="13" t="s">
        <v>80</v>
      </c>
      <c r="AW535" s="13" t="s">
        <v>32</v>
      </c>
      <c r="AX535" s="13" t="s">
        <v>76</v>
      </c>
      <c r="AY535" s="251" t="s">
        <v>181</v>
      </c>
    </row>
    <row r="536" spans="1:51" s="14" customFormat="1" ht="12">
      <c r="A536" s="14"/>
      <c r="B536" s="252"/>
      <c r="C536" s="253"/>
      <c r="D536" s="243" t="s">
        <v>190</v>
      </c>
      <c r="E536" s="254" t="s">
        <v>1</v>
      </c>
      <c r="F536" s="255" t="s">
        <v>206</v>
      </c>
      <c r="G536" s="253"/>
      <c r="H536" s="256">
        <v>5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2" t="s">
        <v>190</v>
      </c>
      <c r="AU536" s="262" t="s">
        <v>84</v>
      </c>
      <c r="AV536" s="14" t="s">
        <v>84</v>
      </c>
      <c r="AW536" s="14" t="s">
        <v>32</v>
      </c>
      <c r="AX536" s="14" t="s">
        <v>80</v>
      </c>
      <c r="AY536" s="262" t="s">
        <v>181</v>
      </c>
    </row>
    <row r="537" spans="1:65" s="2" customFormat="1" ht="21.75" customHeight="1">
      <c r="A537" s="39"/>
      <c r="B537" s="40"/>
      <c r="C537" s="228" t="s">
        <v>1072</v>
      </c>
      <c r="D537" s="228" t="s">
        <v>183</v>
      </c>
      <c r="E537" s="229" t="s">
        <v>674</v>
      </c>
      <c r="F537" s="230" t="s">
        <v>675</v>
      </c>
      <c r="G537" s="231" t="s">
        <v>203</v>
      </c>
      <c r="H537" s="232">
        <v>239</v>
      </c>
      <c r="I537" s="233"/>
      <c r="J537" s="234">
        <f>ROUND(I537*H537,2)</f>
        <v>0</v>
      </c>
      <c r="K537" s="230" t="s">
        <v>187</v>
      </c>
      <c r="L537" s="45"/>
      <c r="M537" s="235" t="s">
        <v>1</v>
      </c>
      <c r="N537" s="236" t="s">
        <v>41</v>
      </c>
      <c r="O537" s="92"/>
      <c r="P537" s="237">
        <f>O537*H537</f>
        <v>0</v>
      </c>
      <c r="Q537" s="237">
        <v>0</v>
      </c>
      <c r="R537" s="237">
        <f>Q537*H537</f>
        <v>0</v>
      </c>
      <c r="S537" s="237">
        <v>0</v>
      </c>
      <c r="T537" s="23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9" t="s">
        <v>188</v>
      </c>
      <c r="AT537" s="239" t="s">
        <v>183</v>
      </c>
      <c r="AU537" s="239" t="s">
        <v>84</v>
      </c>
      <c r="AY537" s="18" t="s">
        <v>181</v>
      </c>
      <c r="BE537" s="240">
        <f>IF(N537="základní",J537,0)</f>
        <v>0</v>
      </c>
      <c r="BF537" s="240">
        <f>IF(N537="snížená",J537,0)</f>
        <v>0</v>
      </c>
      <c r="BG537" s="240">
        <f>IF(N537="zákl. přenesená",J537,0)</f>
        <v>0</v>
      </c>
      <c r="BH537" s="240">
        <f>IF(N537="sníž. přenesená",J537,0)</f>
        <v>0</v>
      </c>
      <c r="BI537" s="240">
        <f>IF(N537="nulová",J537,0)</f>
        <v>0</v>
      </c>
      <c r="BJ537" s="18" t="s">
        <v>80</v>
      </c>
      <c r="BK537" s="240">
        <f>ROUND(I537*H537,2)</f>
        <v>0</v>
      </c>
      <c r="BL537" s="18" t="s">
        <v>188</v>
      </c>
      <c r="BM537" s="239" t="s">
        <v>676</v>
      </c>
    </row>
    <row r="538" spans="1:51" s="13" customFormat="1" ht="12">
      <c r="A538" s="13"/>
      <c r="B538" s="241"/>
      <c r="C538" s="242"/>
      <c r="D538" s="243" t="s">
        <v>190</v>
      </c>
      <c r="E538" s="244" t="s">
        <v>1</v>
      </c>
      <c r="F538" s="245" t="s">
        <v>191</v>
      </c>
      <c r="G538" s="242"/>
      <c r="H538" s="244" t="s">
        <v>1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1" t="s">
        <v>190</v>
      </c>
      <c r="AU538" s="251" t="s">
        <v>84</v>
      </c>
      <c r="AV538" s="13" t="s">
        <v>80</v>
      </c>
      <c r="AW538" s="13" t="s">
        <v>32</v>
      </c>
      <c r="AX538" s="13" t="s">
        <v>76</v>
      </c>
      <c r="AY538" s="251" t="s">
        <v>181</v>
      </c>
    </row>
    <row r="539" spans="1:51" s="14" customFormat="1" ht="12">
      <c r="A539" s="14"/>
      <c r="B539" s="252"/>
      <c r="C539" s="253"/>
      <c r="D539" s="243" t="s">
        <v>190</v>
      </c>
      <c r="E539" s="254" t="s">
        <v>1</v>
      </c>
      <c r="F539" s="255" t="s">
        <v>1276</v>
      </c>
      <c r="G539" s="253"/>
      <c r="H539" s="256">
        <v>239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2" t="s">
        <v>190</v>
      </c>
      <c r="AU539" s="262" t="s">
        <v>84</v>
      </c>
      <c r="AV539" s="14" t="s">
        <v>84</v>
      </c>
      <c r="AW539" s="14" t="s">
        <v>32</v>
      </c>
      <c r="AX539" s="14" t="s">
        <v>80</v>
      </c>
      <c r="AY539" s="262" t="s">
        <v>181</v>
      </c>
    </row>
    <row r="540" spans="1:65" s="2" customFormat="1" ht="24.15" customHeight="1">
      <c r="A540" s="39"/>
      <c r="B540" s="40"/>
      <c r="C540" s="228" t="s">
        <v>1073</v>
      </c>
      <c r="D540" s="228" t="s">
        <v>183</v>
      </c>
      <c r="E540" s="229" t="s">
        <v>864</v>
      </c>
      <c r="F540" s="230" t="s">
        <v>865</v>
      </c>
      <c r="G540" s="231" t="s">
        <v>203</v>
      </c>
      <c r="H540" s="232">
        <v>15</v>
      </c>
      <c r="I540" s="233"/>
      <c r="J540" s="234">
        <f>ROUND(I540*H540,2)</f>
        <v>0</v>
      </c>
      <c r="K540" s="230" t="s">
        <v>187</v>
      </c>
      <c r="L540" s="45"/>
      <c r="M540" s="235" t="s">
        <v>1</v>
      </c>
      <c r="N540" s="236" t="s">
        <v>41</v>
      </c>
      <c r="O540" s="92"/>
      <c r="P540" s="237">
        <f>O540*H540</f>
        <v>0</v>
      </c>
      <c r="Q540" s="237">
        <v>0</v>
      </c>
      <c r="R540" s="237">
        <f>Q540*H540</f>
        <v>0</v>
      </c>
      <c r="S540" s="237">
        <v>0</v>
      </c>
      <c r="T540" s="238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9" t="s">
        <v>188</v>
      </c>
      <c r="AT540" s="239" t="s">
        <v>183</v>
      </c>
      <c r="AU540" s="239" t="s">
        <v>84</v>
      </c>
      <c r="AY540" s="18" t="s">
        <v>181</v>
      </c>
      <c r="BE540" s="240">
        <f>IF(N540="základní",J540,0)</f>
        <v>0</v>
      </c>
      <c r="BF540" s="240">
        <f>IF(N540="snížená",J540,0)</f>
        <v>0</v>
      </c>
      <c r="BG540" s="240">
        <f>IF(N540="zákl. přenesená",J540,0)</f>
        <v>0</v>
      </c>
      <c r="BH540" s="240">
        <f>IF(N540="sníž. přenesená",J540,0)</f>
        <v>0</v>
      </c>
      <c r="BI540" s="240">
        <f>IF(N540="nulová",J540,0)</f>
        <v>0</v>
      </c>
      <c r="BJ540" s="18" t="s">
        <v>80</v>
      </c>
      <c r="BK540" s="240">
        <f>ROUND(I540*H540,2)</f>
        <v>0</v>
      </c>
      <c r="BL540" s="18" t="s">
        <v>188</v>
      </c>
      <c r="BM540" s="239" t="s">
        <v>1076</v>
      </c>
    </row>
    <row r="541" spans="1:51" s="13" customFormat="1" ht="12">
      <c r="A541" s="13"/>
      <c r="B541" s="241"/>
      <c r="C541" s="242"/>
      <c r="D541" s="243" t="s">
        <v>190</v>
      </c>
      <c r="E541" s="244" t="s">
        <v>1</v>
      </c>
      <c r="F541" s="245" t="s">
        <v>191</v>
      </c>
      <c r="G541" s="242"/>
      <c r="H541" s="244" t="s">
        <v>1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1" t="s">
        <v>190</v>
      </c>
      <c r="AU541" s="251" t="s">
        <v>84</v>
      </c>
      <c r="AV541" s="13" t="s">
        <v>80</v>
      </c>
      <c r="AW541" s="13" t="s">
        <v>32</v>
      </c>
      <c r="AX541" s="13" t="s">
        <v>76</v>
      </c>
      <c r="AY541" s="251" t="s">
        <v>181</v>
      </c>
    </row>
    <row r="542" spans="1:51" s="14" customFormat="1" ht="12">
      <c r="A542" s="14"/>
      <c r="B542" s="252"/>
      <c r="C542" s="253"/>
      <c r="D542" s="243" t="s">
        <v>190</v>
      </c>
      <c r="E542" s="254" t="s">
        <v>1</v>
      </c>
      <c r="F542" s="255" t="s">
        <v>8</v>
      </c>
      <c r="G542" s="253"/>
      <c r="H542" s="256">
        <v>15</v>
      </c>
      <c r="I542" s="257"/>
      <c r="J542" s="253"/>
      <c r="K542" s="253"/>
      <c r="L542" s="258"/>
      <c r="M542" s="259"/>
      <c r="N542" s="260"/>
      <c r="O542" s="260"/>
      <c r="P542" s="260"/>
      <c r="Q542" s="260"/>
      <c r="R542" s="260"/>
      <c r="S542" s="260"/>
      <c r="T542" s="26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2" t="s">
        <v>190</v>
      </c>
      <c r="AU542" s="262" t="s">
        <v>84</v>
      </c>
      <c r="AV542" s="14" t="s">
        <v>84</v>
      </c>
      <c r="AW542" s="14" t="s">
        <v>32</v>
      </c>
      <c r="AX542" s="14" t="s">
        <v>80</v>
      </c>
      <c r="AY542" s="262" t="s">
        <v>181</v>
      </c>
    </row>
    <row r="543" spans="1:65" s="2" customFormat="1" ht="24.15" customHeight="1">
      <c r="A543" s="39"/>
      <c r="B543" s="40"/>
      <c r="C543" s="228" t="s">
        <v>1075</v>
      </c>
      <c r="D543" s="228" t="s">
        <v>183</v>
      </c>
      <c r="E543" s="229" t="s">
        <v>679</v>
      </c>
      <c r="F543" s="230" t="s">
        <v>680</v>
      </c>
      <c r="G543" s="231" t="s">
        <v>203</v>
      </c>
      <c r="H543" s="232">
        <v>229</v>
      </c>
      <c r="I543" s="233"/>
      <c r="J543" s="234">
        <f>ROUND(I543*H543,2)</f>
        <v>0</v>
      </c>
      <c r="K543" s="230" t="s">
        <v>187</v>
      </c>
      <c r="L543" s="45"/>
      <c r="M543" s="235" t="s">
        <v>1</v>
      </c>
      <c r="N543" s="236" t="s">
        <v>41</v>
      </c>
      <c r="O543" s="92"/>
      <c r="P543" s="237">
        <f>O543*H543</f>
        <v>0</v>
      </c>
      <c r="Q543" s="237">
        <v>0</v>
      </c>
      <c r="R543" s="237">
        <f>Q543*H543</f>
        <v>0</v>
      </c>
      <c r="S543" s="237">
        <v>0</v>
      </c>
      <c r="T543" s="238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9" t="s">
        <v>188</v>
      </c>
      <c r="AT543" s="239" t="s">
        <v>183</v>
      </c>
      <c r="AU543" s="239" t="s">
        <v>84</v>
      </c>
      <c r="AY543" s="18" t="s">
        <v>181</v>
      </c>
      <c r="BE543" s="240">
        <f>IF(N543="základní",J543,0)</f>
        <v>0</v>
      </c>
      <c r="BF543" s="240">
        <f>IF(N543="snížená",J543,0)</f>
        <v>0</v>
      </c>
      <c r="BG543" s="240">
        <f>IF(N543="zákl. přenesená",J543,0)</f>
        <v>0</v>
      </c>
      <c r="BH543" s="240">
        <f>IF(N543="sníž. přenesená",J543,0)</f>
        <v>0</v>
      </c>
      <c r="BI543" s="240">
        <f>IF(N543="nulová",J543,0)</f>
        <v>0</v>
      </c>
      <c r="BJ543" s="18" t="s">
        <v>80</v>
      </c>
      <c r="BK543" s="240">
        <f>ROUND(I543*H543,2)</f>
        <v>0</v>
      </c>
      <c r="BL543" s="18" t="s">
        <v>188</v>
      </c>
      <c r="BM543" s="239" t="s">
        <v>681</v>
      </c>
    </row>
    <row r="544" spans="1:51" s="13" customFormat="1" ht="12">
      <c r="A544" s="13"/>
      <c r="B544" s="241"/>
      <c r="C544" s="242"/>
      <c r="D544" s="243" t="s">
        <v>190</v>
      </c>
      <c r="E544" s="244" t="s">
        <v>1</v>
      </c>
      <c r="F544" s="245" t="s">
        <v>191</v>
      </c>
      <c r="G544" s="242"/>
      <c r="H544" s="244" t="s">
        <v>1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1" t="s">
        <v>190</v>
      </c>
      <c r="AU544" s="251" t="s">
        <v>84</v>
      </c>
      <c r="AV544" s="13" t="s">
        <v>80</v>
      </c>
      <c r="AW544" s="13" t="s">
        <v>32</v>
      </c>
      <c r="AX544" s="13" t="s">
        <v>76</v>
      </c>
      <c r="AY544" s="251" t="s">
        <v>181</v>
      </c>
    </row>
    <row r="545" spans="1:51" s="14" customFormat="1" ht="12">
      <c r="A545" s="14"/>
      <c r="B545" s="252"/>
      <c r="C545" s="253"/>
      <c r="D545" s="243" t="s">
        <v>190</v>
      </c>
      <c r="E545" s="254" t="s">
        <v>1</v>
      </c>
      <c r="F545" s="255" t="s">
        <v>1277</v>
      </c>
      <c r="G545" s="253"/>
      <c r="H545" s="256">
        <v>229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2" t="s">
        <v>190</v>
      </c>
      <c r="AU545" s="262" t="s">
        <v>84</v>
      </c>
      <c r="AV545" s="14" t="s">
        <v>84</v>
      </c>
      <c r="AW545" s="14" t="s">
        <v>32</v>
      </c>
      <c r="AX545" s="14" t="s">
        <v>80</v>
      </c>
      <c r="AY545" s="262" t="s">
        <v>181</v>
      </c>
    </row>
    <row r="546" spans="1:65" s="2" customFormat="1" ht="24.15" customHeight="1">
      <c r="A546" s="39"/>
      <c r="B546" s="40"/>
      <c r="C546" s="228" t="s">
        <v>1077</v>
      </c>
      <c r="D546" s="228" t="s">
        <v>183</v>
      </c>
      <c r="E546" s="229" t="s">
        <v>684</v>
      </c>
      <c r="F546" s="230" t="s">
        <v>685</v>
      </c>
      <c r="G546" s="231" t="s">
        <v>459</v>
      </c>
      <c r="H546" s="232">
        <v>2</v>
      </c>
      <c r="I546" s="233"/>
      <c r="J546" s="234">
        <f>ROUND(I546*H546,2)</f>
        <v>0</v>
      </c>
      <c r="K546" s="230" t="s">
        <v>187</v>
      </c>
      <c r="L546" s="45"/>
      <c r="M546" s="235" t="s">
        <v>1</v>
      </c>
      <c r="N546" s="236" t="s">
        <v>41</v>
      </c>
      <c r="O546" s="92"/>
      <c r="P546" s="237">
        <f>O546*H546</f>
        <v>0</v>
      </c>
      <c r="Q546" s="237">
        <v>0.45937</v>
      </c>
      <c r="R546" s="237">
        <f>Q546*H546</f>
        <v>0.91874</v>
      </c>
      <c r="S546" s="237">
        <v>0</v>
      </c>
      <c r="T546" s="238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9" t="s">
        <v>188</v>
      </c>
      <c r="AT546" s="239" t="s">
        <v>183</v>
      </c>
      <c r="AU546" s="239" t="s">
        <v>84</v>
      </c>
      <c r="AY546" s="18" t="s">
        <v>181</v>
      </c>
      <c r="BE546" s="240">
        <f>IF(N546="základní",J546,0)</f>
        <v>0</v>
      </c>
      <c r="BF546" s="240">
        <f>IF(N546="snížená",J546,0)</f>
        <v>0</v>
      </c>
      <c r="BG546" s="240">
        <f>IF(N546="zákl. přenesená",J546,0)</f>
        <v>0</v>
      </c>
      <c r="BH546" s="240">
        <f>IF(N546="sníž. přenesená",J546,0)</f>
        <v>0</v>
      </c>
      <c r="BI546" s="240">
        <f>IF(N546="nulová",J546,0)</f>
        <v>0</v>
      </c>
      <c r="BJ546" s="18" t="s">
        <v>80</v>
      </c>
      <c r="BK546" s="240">
        <f>ROUND(I546*H546,2)</f>
        <v>0</v>
      </c>
      <c r="BL546" s="18" t="s">
        <v>188</v>
      </c>
      <c r="BM546" s="239" t="s">
        <v>686</v>
      </c>
    </row>
    <row r="547" spans="1:51" s="13" customFormat="1" ht="12">
      <c r="A547" s="13"/>
      <c r="B547" s="241"/>
      <c r="C547" s="242"/>
      <c r="D547" s="243" t="s">
        <v>190</v>
      </c>
      <c r="E547" s="244" t="s">
        <v>1</v>
      </c>
      <c r="F547" s="245" t="s">
        <v>191</v>
      </c>
      <c r="G547" s="242"/>
      <c r="H547" s="244" t="s">
        <v>1</v>
      </c>
      <c r="I547" s="246"/>
      <c r="J547" s="242"/>
      <c r="K547" s="242"/>
      <c r="L547" s="247"/>
      <c r="M547" s="248"/>
      <c r="N547" s="249"/>
      <c r="O547" s="249"/>
      <c r="P547" s="249"/>
      <c r="Q547" s="249"/>
      <c r="R547" s="249"/>
      <c r="S547" s="249"/>
      <c r="T547" s="25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1" t="s">
        <v>190</v>
      </c>
      <c r="AU547" s="251" t="s">
        <v>84</v>
      </c>
      <c r="AV547" s="13" t="s">
        <v>80</v>
      </c>
      <c r="AW547" s="13" t="s">
        <v>32</v>
      </c>
      <c r="AX547" s="13" t="s">
        <v>76</v>
      </c>
      <c r="AY547" s="251" t="s">
        <v>181</v>
      </c>
    </row>
    <row r="548" spans="1:51" s="14" customFormat="1" ht="12">
      <c r="A548" s="14"/>
      <c r="B548" s="252"/>
      <c r="C548" s="253"/>
      <c r="D548" s="243" t="s">
        <v>190</v>
      </c>
      <c r="E548" s="254" t="s">
        <v>1</v>
      </c>
      <c r="F548" s="255" t="s">
        <v>84</v>
      </c>
      <c r="G548" s="253"/>
      <c r="H548" s="256">
        <v>2</v>
      </c>
      <c r="I548" s="257"/>
      <c r="J548" s="253"/>
      <c r="K548" s="253"/>
      <c r="L548" s="258"/>
      <c r="M548" s="259"/>
      <c r="N548" s="260"/>
      <c r="O548" s="260"/>
      <c r="P548" s="260"/>
      <c r="Q548" s="260"/>
      <c r="R548" s="260"/>
      <c r="S548" s="260"/>
      <c r="T548" s="261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2" t="s">
        <v>190</v>
      </c>
      <c r="AU548" s="262" t="s">
        <v>84</v>
      </c>
      <c r="AV548" s="14" t="s">
        <v>84</v>
      </c>
      <c r="AW548" s="14" t="s">
        <v>32</v>
      </c>
      <c r="AX548" s="14" t="s">
        <v>80</v>
      </c>
      <c r="AY548" s="262" t="s">
        <v>181</v>
      </c>
    </row>
    <row r="549" spans="1:65" s="2" customFormat="1" ht="33" customHeight="1">
      <c r="A549" s="39"/>
      <c r="B549" s="40"/>
      <c r="C549" s="228" t="s">
        <v>1079</v>
      </c>
      <c r="D549" s="228" t="s">
        <v>183</v>
      </c>
      <c r="E549" s="229" t="s">
        <v>688</v>
      </c>
      <c r="F549" s="230" t="s">
        <v>689</v>
      </c>
      <c r="G549" s="231" t="s">
        <v>459</v>
      </c>
      <c r="H549" s="232">
        <v>5</v>
      </c>
      <c r="I549" s="233"/>
      <c r="J549" s="234">
        <f>ROUND(I549*H549,2)</f>
        <v>0</v>
      </c>
      <c r="K549" s="230" t="s">
        <v>690</v>
      </c>
      <c r="L549" s="45"/>
      <c r="M549" s="235" t="s">
        <v>1</v>
      </c>
      <c r="N549" s="236" t="s">
        <v>41</v>
      </c>
      <c r="O549" s="92"/>
      <c r="P549" s="237">
        <f>O549*H549</f>
        <v>0</v>
      </c>
      <c r="Q549" s="237">
        <v>0.31108</v>
      </c>
      <c r="R549" s="237">
        <f>Q549*H549</f>
        <v>1.5554000000000001</v>
      </c>
      <c r="S549" s="237">
        <v>0</v>
      </c>
      <c r="T549" s="238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9" t="s">
        <v>188</v>
      </c>
      <c r="AT549" s="239" t="s">
        <v>183</v>
      </c>
      <c r="AU549" s="239" t="s">
        <v>84</v>
      </c>
      <c r="AY549" s="18" t="s">
        <v>181</v>
      </c>
      <c r="BE549" s="240">
        <f>IF(N549="základní",J549,0)</f>
        <v>0</v>
      </c>
      <c r="BF549" s="240">
        <f>IF(N549="snížená",J549,0)</f>
        <v>0</v>
      </c>
      <c r="BG549" s="240">
        <f>IF(N549="zákl. přenesená",J549,0)</f>
        <v>0</v>
      </c>
      <c r="BH549" s="240">
        <f>IF(N549="sníž. přenesená",J549,0)</f>
        <v>0</v>
      </c>
      <c r="BI549" s="240">
        <f>IF(N549="nulová",J549,0)</f>
        <v>0</v>
      </c>
      <c r="BJ549" s="18" t="s">
        <v>80</v>
      </c>
      <c r="BK549" s="240">
        <f>ROUND(I549*H549,2)</f>
        <v>0</v>
      </c>
      <c r="BL549" s="18" t="s">
        <v>188</v>
      </c>
      <c r="BM549" s="239" t="s">
        <v>691</v>
      </c>
    </row>
    <row r="550" spans="1:51" s="13" customFormat="1" ht="12">
      <c r="A550" s="13"/>
      <c r="B550" s="241"/>
      <c r="C550" s="242"/>
      <c r="D550" s="243" t="s">
        <v>190</v>
      </c>
      <c r="E550" s="244" t="s">
        <v>1</v>
      </c>
      <c r="F550" s="245" t="s">
        <v>191</v>
      </c>
      <c r="G550" s="242"/>
      <c r="H550" s="244" t="s">
        <v>1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1" t="s">
        <v>190</v>
      </c>
      <c r="AU550" s="251" t="s">
        <v>84</v>
      </c>
      <c r="AV550" s="13" t="s">
        <v>80</v>
      </c>
      <c r="AW550" s="13" t="s">
        <v>32</v>
      </c>
      <c r="AX550" s="13" t="s">
        <v>76</v>
      </c>
      <c r="AY550" s="251" t="s">
        <v>181</v>
      </c>
    </row>
    <row r="551" spans="1:51" s="14" customFormat="1" ht="12">
      <c r="A551" s="14"/>
      <c r="B551" s="252"/>
      <c r="C551" s="253"/>
      <c r="D551" s="243" t="s">
        <v>190</v>
      </c>
      <c r="E551" s="254" t="s">
        <v>1</v>
      </c>
      <c r="F551" s="255" t="s">
        <v>206</v>
      </c>
      <c r="G551" s="253"/>
      <c r="H551" s="256">
        <v>5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2" t="s">
        <v>190</v>
      </c>
      <c r="AU551" s="262" t="s">
        <v>84</v>
      </c>
      <c r="AV551" s="14" t="s">
        <v>84</v>
      </c>
      <c r="AW551" s="14" t="s">
        <v>32</v>
      </c>
      <c r="AX551" s="14" t="s">
        <v>80</v>
      </c>
      <c r="AY551" s="262" t="s">
        <v>181</v>
      </c>
    </row>
    <row r="552" spans="1:65" s="2" customFormat="1" ht="16.5" customHeight="1">
      <c r="A552" s="39"/>
      <c r="B552" s="40"/>
      <c r="C552" s="228" t="s">
        <v>1080</v>
      </c>
      <c r="D552" s="228" t="s">
        <v>183</v>
      </c>
      <c r="E552" s="229" t="s">
        <v>693</v>
      </c>
      <c r="F552" s="230" t="s">
        <v>694</v>
      </c>
      <c r="G552" s="231" t="s">
        <v>459</v>
      </c>
      <c r="H552" s="232">
        <v>5</v>
      </c>
      <c r="I552" s="233"/>
      <c r="J552" s="234">
        <f>ROUND(I552*H552,2)</f>
        <v>0</v>
      </c>
      <c r="K552" s="230" t="s">
        <v>187</v>
      </c>
      <c r="L552" s="45"/>
      <c r="M552" s="235" t="s">
        <v>1</v>
      </c>
      <c r="N552" s="236" t="s">
        <v>41</v>
      </c>
      <c r="O552" s="92"/>
      <c r="P552" s="237">
        <f>O552*H552</f>
        <v>0</v>
      </c>
      <c r="Q552" s="237">
        <v>0.00031</v>
      </c>
      <c r="R552" s="237">
        <f>Q552*H552</f>
        <v>0.00155</v>
      </c>
      <c r="S552" s="237">
        <v>0</v>
      </c>
      <c r="T552" s="238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9" t="s">
        <v>188</v>
      </c>
      <c r="AT552" s="239" t="s">
        <v>183</v>
      </c>
      <c r="AU552" s="239" t="s">
        <v>84</v>
      </c>
      <c r="AY552" s="18" t="s">
        <v>181</v>
      </c>
      <c r="BE552" s="240">
        <f>IF(N552="základní",J552,0)</f>
        <v>0</v>
      </c>
      <c r="BF552" s="240">
        <f>IF(N552="snížená",J552,0)</f>
        <v>0</v>
      </c>
      <c r="BG552" s="240">
        <f>IF(N552="zákl. přenesená",J552,0)</f>
        <v>0</v>
      </c>
      <c r="BH552" s="240">
        <f>IF(N552="sníž. přenesená",J552,0)</f>
        <v>0</v>
      </c>
      <c r="BI552" s="240">
        <f>IF(N552="nulová",J552,0)</f>
        <v>0</v>
      </c>
      <c r="BJ552" s="18" t="s">
        <v>80</v>
      </c>
      <c r="BK552" s="240">
        <f>ROUND(I552*H552,2)</f>
        <v>0</v>
      </c>
      <c r="BL552" s="18" t="s">
        <v>188</v>
      </c>
      <c r="BM552" s="239" t="s">
        <v>695</v>
      </c>
    </row>
    <row r="553" spans="1:51" s="13" customFormat="1" ht="12">
      <c r="A553" s="13"/>
      <c r="B553" s="241"/>
      <c r="C553" s="242"/>
      <c r="D553" s="243" t="s">
        <v>190</v>
      </c>
      <c r="E553" s="244" t="s">
        <v>1</v>
      </c>
      <c r="F553" s="245" t="s">
        <v>1255</v>
      </c>
      <c r="G553" s="242"/>
      <c r="H553" s="244" t="s">
        <v>1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1" t="s">
        <v>190</v>
      </c>
      <c r="AU553" s="251" t="s">
        <v>84</v>
      </c>
      <c r="AV553" s="13" t="s">
        <v>80</v>
      </c>
      <c r="AW553" s="13" t="s">
        <v>32</v>
      </c>
      <c r="AX553" s="13" t="s">
        <v>76</v>
      </c>
      <c r="AY553" s="251" t="s">
        <v>181</v>
      </c>
    </row>
    <row r="554" spans="1:51" s="14" customFormat="1" ht="12">
      <c r="A554" s="14"/>
      <c r="B554" s="252"/>
      <c r="C554" s="253"/>
      <c r="D554" s="243" t="s">
        <v>190</v>
      </c>
      <c r="E554" s="254" t="s">
        <v>1</v>
      </c>
      <c r="F554" s="255" t="s">
        <v>206</v>
      </c>
      <c r="G554" s="253"/>
      <c r="H554" s="256">
        <v>5</v>
      </c>
      <c r="I554" s="257"/>
      <c r="J554" s="253"/>
      <c r="K554" s="253"/>
      <c r="L554" s="258"/>
      <c r="M554" s="259"/>
      <c r="N554" s="260"/>
      <c r="O554" s="260"/>
      <c r="P554" s="260"/>
      <c r="Q554" s="260"/>
      <c r="R554" s="260"/>
      <c r="S554" s="260"/>
      <c r="T554" s="26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2" t="s">
        <v>190</v>
      </c>
      <c r="AU554" s="262" t="s">
        <v>84</v>
      </c>
      <c r="AV554" s="14" t="s">
        <v>84</v>
      </c>
      <c r="AW554" s="14" t="s">
        <v>32</v>
      </c>
      <c r="AX554" s="14" t="s">
        <v>80</v>
      </c>
      <c r="AY554" s="262" t="s">
        <v>181</v>
      </c>
    </row>
    <row r="555" spans="1:65" s="2" customFormat="1" ht="21.75" customHeight="1">
      <c r="A555" s="39"/>
      <c r="B555" s="40"/>
      <c r="C555" s="228" t="s">
        <v>1081</v>
      </c>
      <c r="D555" s="228" t="s">
        <v>183</v>
      </c>
      <c r="E555" s="229" t="s">
        <v>697</v>
      </c>
      <c r="F555" s="230" t="s">
        <v>698</v>
      </c>
      <c r="G555" s="231" t="s">
        <v>203</v>
      </c>
      <c r="H555" s="232">
        <v>256.2</v>
      </c>
      <c r="I555" s="233"/>
      <c r="J555" s="234">
        <f>ROUND(I555*H555,2)</f>
        <v>0</v>
      </c>
      <c r="K555" s="230" t="s">
        <v>187</v>
      </c>
      <c r="L555" s="45"/>
      <c r="M555" s="235" t="s">
        <v>1</v>
      </c>
      <c r="N555" s="236" t="s">
        <v>41</v>
      </c>
      <c r="O555" s="92"/>
      <c r="P555" s="237">
        <f>O555*H555</f>
        <v>0</v>
      </c>
      <c r="Q555" s="237">
        <v>0.00013</v>
      </c>
      <c r="R555" s="237">
        <f>Q555*H555</f>
        <v>0.033305999999999995</v>
      </c>
      <c r="S555" s="237">
        <v>0</v>
      </c>
      <c r="T555" s="238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9" t="s">
        <v>188</v>
      </c>
      <c r="AT555" s="239" t="s">
        <v>183</v>
      </c>
      <c r="AU555" s="239" t="s">
        <v>84</v>
      </c>
      <c r="AY555" s="18" t="s">
        <v>181</v>
      </c>
      <c r="BE555" s="240">
        <f>IF(N555="základní",J555,0)</f>
        <v>0</v>
      </c>
      <c r="BF555" s="240">
        <f>IF(N555="snížená",J555,0)</f>
        <v>0</v>
      </c>
      <c r="BG555" s="240">
        <f>IF(N555="zákl. přenesená",J555,0)</f>
        <v>0</v>
      </c>
      <c r="BH555" s="240">
        <f>IF(N555="sníž. přenesená",J555,0)</f>
        <v>0</v>
      </c>
      <c r="BI555" s="240">
        <f>IF(N555="nulová",J555,0)</f>
        <v>0</v>
      </c>
      <c r="BJ555" s="18" t="s">
        <v>80</v>
      </c>
      <c r="BK555" s="240">
        <f>ROUND(I555*H555,2)</f>
        <v>0</v>
      </c>
      <c r="BL555" s="18" t="s">
        <v>188</v>
      </c>
      <c r="BM555" s="239" t="s">
        <v>699</v>
      </c>
    </row>
    <row r="556" spans="1:51" s="13" customFormat="1" ht="12">
      <c r="A556" s="13"/>
      <c r="B556" s="241"/>
      <c r="C556" s="242"/>
      <c r="D556" s="243" t="s">
        <v>190</v>
      </c>
      <c r="E556" s="244" t="s">
        <v>1</v>
      </c>
      <c r="F556" s="245" t="s">
        <v>191</v>
      </c>
      <c r="G556" s="242"/>
      <c r="H556" s="244" t="s">
        <v>1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1" t="s">
        <v>190</v>
      </c>
      <c r="AU556" s="251" t="s">
        <v>84</v>
      </c>
      <c r="AV556" s="13" t="s">
        <v>80</v>
      </c>
      <c r="AW556" s="13" t="s">
        <v>32</v>
      </c>
      <c r="AX556" s="13" t="s">
        <v>76</v>
      </c>
      <c r="AY556" s="251" t="s">
        <v>181</v>
      </c>
    </row>
    <row r="557" spans="1:51" s="14" customFormat="1" ht="12">
      <c r="A557" s="14"/>
      <c r="B557" s="252"/>
      <c r="C557" s="253"/>
      <c r="D557" s="243" t="s">
        <v>190</v>
      </c>
      <c r="E557" s="254" t="s">
        <v>1</v>
      </c>
      <c r="F557" s="255" t="s">
        <v>1278</v>
      </c>
      <c r="G557" s="253"/>
      <c r="H557" s="256">
        <v>256.2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2" t="s">
        <v>190</v>
      </c>
      <c r="AU557" s="262" t="s">
        <v>84</v>
      </c>
      <c r="AV557" s="14" t="s">
        <v>84</v>
      </c>
      <c r="AW557" s="14" t="s">
        <v>32</v>
      </c>
      <c r="AX557" s="14" t="s">
        <v>80</v>
      </c>
      <c r="AY557" s="262" t="s">
        <v>181</v>
      </c>
    </row>
    <row r="558" spans="1:65" s="2" customFormat="1" ht="16.5" customHeight="1">
      <c r="A558" s="39"/>
      <c r="B558" s="40"/>
      <c r="C558" s="228" t="s">
        <v>1082</v>
      </c>
      <c r="D558" s="228" t="s">
        <v>183</v>
      </c>
      <c r="E558" s="229" t="s">
        <v>702</v>
      </c>
      <c r="F558" s="230" t="s">
        <v>703</v>
      </c>
      <c r="G558" s="231" t="s">
        <v>369</v>
      </c>
      <c r="H558" s="232">
        <v>244</v>
      </c>
      <c r="I558" s="233"/>
      <c r="J558" s="234">
        <f>ROUND(I558*H558,2)</f>
        <v>0</v>
      </c>
      <c r="K558" s="230" t="s">
        <v>1</v>
      </c>
      <c r="L558" s="45"/>
      <c r="M558" s="235" t="s">
        <v>1</v>
      </c>
      <c r="N558" s="236" t="s">
        <v>41</v>
      </c>
      <c r="O558" s="92"/>
      <c r="P558" s="237">
        <f>O558*H558</f>
        <v>0</v>
      </c>
      <c r="Q558" s="237">
        <v>2E-05</v>
      </c>
      <c r="R558" s="237">
        <f>Q558*H558</f>
        <v>0.004880000000000001</v>
      </c>
      <c r="S558" s="237">
        <v>0</v>
      </c>
      <c r="T558" s="238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188</v>
      </c>
      <c r="AT558" s="239" t="s">
        <v>183</v>
      </c>
      <c r="AU558" s="239" t="s">
        <v>84</v>
      </c>
      <c r="AY558" s="18" t="s">
        <v>181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80</v>
      </c>
      <c r="BK558" s="240">
        <f>ROUND(I558*H558,2)</f>
        <v>0</v>
      </c>
      <c r="BL558" s="18" t="s">
        <v>188</v>
      </c>
      <c r="BM558" s="239" t="s">
        <v>704</v>
      </c>
    </row>
    <row r="559" spans="1:51" s="13" customFormat="1" ht="12">
      <c r="A559" s="13"/>
      <c r="B559" s="241"/>
      <c r="C559" s="242"/>
      <c r="D559" s="243" t="s">
        <v>190</v>
      </c>
      <c r="E559" s="244" t="s">
        <v>1</v>
      </c>
      <c r="F559" s="245" t="s">
        <v>427</v>
      </c>
      <c r="G559" s="242"/>
      <c r="H559" s="244" t="s">
        <v>1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1" t="s">
        <v>190</v>
      </c>
      <c r="AU559" s="251" t="s">
        <v>84</v>
      </c>
      <c r="AV559" s="13" t="s">
        <v>80</v>
      </c>
      <c r="AW559" s="13" t="s">
        <v>32</v>
      </c>
      <c r="AX559" s="13" t="s">
        <v>76</v>
      </c>
      <c r="AY559" s="251" t="s">
        <v>181</v>
      </c>
    </row>
    <row r="560" spans="1:51" s="14" customFormat="1" ht="12">
      <c r="A560" s="14"/>
      <c r="B560" s="252"/>
      <c r="C560" s="253"/>
      <c r="D560" s="243" t="s">
        <v>190</v>
      </c>
      <c r="E560" s="254" t="s">
        <v>1</v>
      </c>
      <c r="F560" s="255" t="s">
        <v>1279</v>
      </c>
      <c r="G560" s="253"/>
      <c r="H560" s="256">
        <v>244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2" t="s">
        <v>190</v>
      </c>
      <c r="AU560" s="262" t="s">
        <v>84</v>
      </c>
      <c r="AV560" s="14" t="s">
        <v>84</v>
      </c>
      <c r="AW560" s="14" t="s">
        <v>32</v>
      </c>
      <c r="AX560" s="14" t="s">
        <v>80</v>
      </c>
      <c r="AY560" s="262" t="s">
        <v>181</v>
      </c>
    </row>
    <row r="561" spans="1:65" s="2" customFormat="1" ht="16.5" customHeight="1">
      <c r="A561" s="39"/>
      <c r="B561" s="40"/>
      <c r="C561" s="285" t="s">
        <v>1084</v>
      </c>
      <c r="D561" s="285" t="s">
        <v>369</v>
      </c>
      <c r="E561" s="286" t="s">
        <v>706</v>
      </c>
      <c r="F561" s="287" t="s">
        <v>707</v>
      </c>
      <c r="G561" s="288" t="s">
        <v>369</v>
      </c>
      <c r="H561" s="289">
        <v>275.72</v>
      </c>
      <c r="I561" s="290"/>
      <c r="J561" s="291">
        <f>ROUND(I561*H561,2)</f>
        <v>0</v>
      </c>
      <c r="K561" s="287" t="s">
        <v>1</v>
      </c>
      <c r="L561" s="292"/>
      <c r="M561" s="293" t="s">
        <v>1</v>
      </c>
      <c r="N561" s="294" t="s">
        <v>41</v>
      </c>
      <c r="O561" s="92"/>
      <c r="P561" s="237">
        <f>O561*H561</f>
        <v>0</v>
      </c>
      <c r="Q561" s="237">
        <v>0.00024</v>
      </c>
      <c r="R561" s="237">
        <f>Q561*H561</f>
        <v>0.0661728</v>
      </c>
      <c r="S561" s="237">
        <v>0</v>
      </c>
      <c r="T561" s="238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9" t="s">
        <v>222</v>
      </c>
      <c r="AT561" s="239" t="s">
        <v>369</v>
      </c>
      <c r="AU561" s="239" t="s">
        <v>84</v>
      </c>
      <c r="AY561" s="18" t="s">
        <v>181</v>
      </c>
      <c r="BE561" s="240">
        <f>IF(N561="základní",J561,0)</f>
        <v>0</v>
      </c>
      <c r="BF561" s="240">
        <f>IF(N561="snížená",J561,0)</f>
        <v>0</v>
      </c>
      <c r="BG561" s="240">
        <f>IF(N561="zákl. přenesená",J561,0)</f>
        <v>0</v>
      </c>
      <c r="BH561" s="240">
        <f>IF(N561="sníž. přenesená",J561,0)</f>
        <v>0</v>
      </c>
      <c r="BI561" s="240">
        <f>IF(N561="nulová",J561,0)</f>
        <v>0</v>
      </c>
      <c r="BJ561" s="18" t="s">
        <v>80</v>
      </c>
      <c r="BK561" s="240">
        <f>ROUND(I561*H561,2)</f>
        <v>0</v>
      </c>
      <c r="BL561" s="18" t="s">
        <v>188</v>
      </c>
      <c r="BM561" s="239" t="s">
        <v>708</v>
      </c>
    </row>
    <row r="562" spans="1:51" s="13" customFormat="1" ht="12">
      <c r="A562" s="13"/>
      <c r="B562" s="241"/>
      <c r="C562" s="242"/>
      <c r="D562" s="243" t="s">
        <v>190</v>
      </c>
      <c r="E562" s="244" t="s">
        <v>1</v>
      </c>
      <c r="F562" s="245" t="s">
        <v>427</v>
      </c>
      <c r="G562" s="242"/>
      <c r="H562" s="244" t="s">
        <v>1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1" t="s">
        <v>190</v>
      </c>
      <c r="AU562" s="251" t="s">
        <v>84</v>
      </c>
      <c r="AV562" s="13" t="s">
        <v>80</v>
      </c>
      <c r="AW562" s="13" t="s">
        <v>32</v>
      </c>
      <c r="AX562" s="13" t="s">
        <v>76</v>
      </c>
      <c r="AY562" s="251" t="s">
        <v>181</v>
      </c>
    </row>
    <row r="563" spans="1:51" s="14" customFormat="1" ht="12">
      <c r="A563" s="14"/>
      <c r="B563" s="252"/>
      <c r="C563" s="253"/>
      <c r="D563" s="243" t="s">
        <v>190</v>
      </c>
      <c r="E563" s="254" t="s">
        <v>1</v>
      </c>
      <c r="F563" s="255" t="s">
        <v>1280</v>
      </c>
      <c r="G563" s="253"/>
      <c r="H563" s="256">
        <v>275.72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2" t="s">
        <v>190</v>
      </c>
      <c r="AU563" s="262" t="s">
        <v>84</v>
      </c>
      <c r="AV563" s="14" t="s">
        <v>84</v>
      </c>
      <c r="AW563" s="14" t="s">
        <v>32</v>
      </c>
      <c r="AX563" s="14" t="s">
        <v>80</v>
      </c>
      <c r="AY563" s="262" t="s">
        <v>181</v>
      </c>
    </row>
    <row r="564" spans="1:63" s="12" customFormat="1" ht="22.8" customHeight="1">
      <c r="A564" s="12"/>
      <c r="B564" s="212"/>
      <c r="C564" s="213"/>
      <c r="D564" s="214" t="s">
        <v>75</v>
      </c>
      <c r="E564" s="226" t="s">
        <v>227</v>
      </c>
      <c r="F564" s="226" t="s">
        <v>710</v>
      </c>
      <c r="G564" s="213"/>
      <c r="H564" s="213"/>
      <c r="I564" s="216"/>
      <c r="J564" s="227">
        <f>BK564</f>
        <v>0</v>
      </c>
      <c r="K564" s="213"/>
      <c r="L564" s="218"/>
      <c r="M564" s="219"/>
      <c r="N564" s="220"/>
      <c r="O564" s="220"/>
      <c r="P564" s="221">
        <f>SUM(P565:P592)</f>
        <v>0</v>
      </c>
      <c r="Q564" s="220"/>
      <c r="R564" s="221">
        <f>SUM(R565:R592)</f>
        <v>2.5229280000000003</v>
      </c>
      <c r="S564" s="220"/>
      <c r="T564" s="222">
        <f>SUM(T565:T592)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23" t="s">
        <v>80</v>
      </c>
      <c r="AT564" s="224" t="s">
        <v>75</v>
      </c>
      <c r="AU564" s="224" t="s">
        <v>80</v>
      </c>
      <c r="AY564" s="223" t="s">
        <v>181</v>
      </c>
      <c r="BK564" s="225">
        <f>SUM(BK565:BK592)</f>
        <v>0</v>
      </c>
    </row>
    <row r="565" spans="1:65" s="2" customFormat="1" ht="33" customHeight="1">
      <c r="A565" s="39"/>
      <c r="B565" s="40"/>
      <c r="C565" s="228" t="s">
        <v>1086</v>
      </c>
      <c r="D565" s="228" t="s">
        <v>183</v>
      </c>
      <c r="E565" s="229" t="s">
        <v>1281</v>
      </c>
      <c r="F565" s="230" t="s">
        <v>1282</v>
      </c>
      <c r="G565" s="231" t="s">
        <v>203</v>
      </c>
      <c r="H565" s="232">
        <v>6</v>
      </c>
      <c r="I565" s="233"/>
      <c r="J565" s="234">
        <f>ROUND(I565*H565,2)</f>
        <v>0</v>
      </c>
      <c r="K565" s="230" t="s">
        <v>187</v>
      </c>
      <c r="L565" s="45"/>
      <c r="M565" s="235" t="s">
        <v>1</v>
      </c>
      <c r="N565" s="236" t="s">
        <v>41</v>
      </c>
      <c r="O565" s="92"/>
      <c r="P565" s="237">
        <f>O565*H565</f>
        <v>0</v>
      </c>
      <c r="Q565" s="237">
        <v>0.08088</v>
      </c>
      <c r="R565" s="237">
        <f>Q565*H565</f>
        <v>0.48527999999999993</v>
      </c>
      <c r="S565" s="237">
        <v>0</v>
      </c>
      <c r="T565" s="238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9" t="s">
        <v>188</v>
      </c>
      <c r="AT565" s="239" t="s">
        <v>183</v>
      </c>
      <c r="AU565" s="239" t="s">
        <v>84</v>
      </c>
      <c r="AY565" s="18" t="s">
        <v>181</v>
      </c>
      <c r="BE565" s="240">
        <f>IF(N565="základní",J565,0)</f>
        <v>0</v>
      </c>
      <c r="BF565" s="240">
        <f>IF(N565="snížená",J565,0)</f>
        <v>0</v>
      </c>
      <c r="BG565" s="240">
        <f>IF(N565="zákl. přenesená",J565,0)</f>
        <v>0</v>
      </c>
      <c r="BH565" s="240">
        <f>IF(N565="sníž. přenesená",J565,0)</f>
        <v>0</v>
      </c>
      <c r="BI565" s="240">
        <f>IF(N565="nulová",J565,0)</f>
        <v>0</v>
      </c>
      <c r="BJ565" s="18" t="s">
        <v>80</v>
      </c>
      <c r="BK565" s="240">
        <f>ROUND(I565*H565,2)</f>
        <v>0</v>
      </c>
      <c r="BL565" s="18" t="s">
        <v>188</v>
      </c>
      <c r="BM565" s="239" t="s">
        <v>1283</v>
      </c>
    </row>
    <row r="566" spans="1:51" s="13" customFormat="1" ht="12">
      <c r="A566" s="13"/>
      <c r="B566" s="241"/>
      <c r="C566" s="242"/>
      <c r="D566" s="243" t="s">
        <v>190</v>
      </c>
      <c r="E566" s="244" t="s">
        <v>1</v>
      </c>
      <c r="F566" s="245" t="s">
        <v>191</v>
      </c>
      <c r="G566" s="242"/>
      <c r="H566" s="244" t="s">
        <v>1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1" t="s">
        <v>190</v>
      </c>
      <c r="AU566" s="251" t="s">
        <v>84</v>
      </c>
      <c r="AV566" s="13" t="s">
        <v>80</v>
      </c>
      <c r="AW566" s="13" t="s">
        <v>32</v>
      </c>
      <c r="AX566" s="13" t="s">
        <v>76</v>
      </c>
      <c r="AY566" s="251" t="s">
        <v>181</v>
      </c>
    </row>
    <row r="567" spans="1:51" s="14" customFormat="1" ht="12">
      <c r="A567" s="14"/>
      <c r="B567" s="252"/>
      <c r="C567" s="253"/>
      <c r="D567" s="243" t="s">
        <v>190</v>
      </c>
      <c r="E567" s="254" t="s">
        <v>1</v>
      </c>
      <c r="F567" s="255" t="s">
        <v>1211</v>
      </c>
      <c r="G567" s="253"/>
      <c r="H567" s="256">
        <v>6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2" t="s">
        <v>190</v>
      </c>
      <c r="AU567" s="262" t="s">
        <v>84</v>
      </c>
      <c r="AV567" s="14" t="s">
        <v>84</v>
      </c>
      <c r="AW567" s="14" t="s">
        <v>32</v>
      </c>
      <c r="AX567" s="14" t="s">
        <v>80</v>
      </c>
      <c r="AY567" s="262" t="s">
        <v>181</v>
      </c>
    </row>
    <row r="568" spans="1:65" s="2" customFormat="1" ht="24.15" customHeight="1">
      <c r="A568" s="39"/>
      <c r="B568" s="40"/>
      <c r="C568" s="228" t="s">
        <v>1088</v>
      </c>
      <c r="D568" s="228" t="s">
        <v>183</v>
      </c>
      <c r="E568" s="229" t="s">
        <v>1284</v>
      </c>
      <c r="F568" s="230" t="s">
        <v>1285</v>
      </c>
      <c r="G568" s="231" t="s">
        <v>203</v>
      </c>
      <c r="H568" s="232">
        <v>9</v>
      </c>
      <c r="I568" s="233"/>
      <c r="J568" s="234">
        <f>ROUND(I568*H568,2)</f>
        <v>0</v>
      </c>
      <c r="K568" s="230" t="s">
        <v>187</v>
      </c>
      <c r="L568" s="45"/>
      <c r="M568" s="235" t="s">
        <v>1</v>
      </c>
      <c r="N568" s="236" t="s">
        <v>41</v>
      </c>
      <c r="O568" s="92"/>
      <c r="P568" s="237">
        <f>O568*H568</f>
        <v>0</v>
      </c>
      <c r="Q568" s="237">
        <v>0.14321</v>
      </c>
      <c r="R568" s="237">
        <f>Q568*H568</f>
        <v>1.28889</v>
      </c>
      <c r="S568" s="237">
        <v>0</v>
      </c>
      <c r="T568" s="238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9" t="s">
        <v>188</v>
      </c>
      <c r="AT568" s="239" t="s">
        <v>183</v>
      </c>
      <c r="AU568" s="239" t="s">
        <v>84</v>
      </c>
      <c r="AY568" s="18" t="s">
        <v>181</v>
      </c>
      <c r="BE568" s="240">
        <f>IF(N568="základní",J568,0)</f>
        <v>0</v>
      </c>
      <c r="BF568" s="240">
        <f>IF(N568="snížená",J568,0)</f>
        <v>0</v>
      </c>
      <c r="BG568" s="240">
        <f>IF(N568="zákl. přenesená",J568,0)</f>
        <v>0</v>
      </c>
      <c r="BH568" s="240">
        <f>IF(N568="sníž. přenesená",J568,0)</f>
        <v>0</v>
      </c>
      <c r="BI568" s="240">
        <f>IF(N568="nulová",J568,0)</f>
        <v>0</v>
      </c>
      <c r="BJ568" s="18" t="s">
        <v>80</v>
      </c>
      <c r="BK568" s="240">
        <f>ROUND(I568*H568,2)</f>
        <v>0</v>
      </c>
      <c r="BL568" s="18" t="s">
        <v>188</v>
      </c>
      <c r="BM568" s="239" t="s">
        <v>1286</v>
      </c>
    </row>
    <row r="569" spans="1:51" s="13" customFormat="1" ht="12">
      <c r="A569" s="13"/>
      <c r="B569" s="241"/>
      <c r="C569" s="242"/>
      <c r="D569" s="243" t="s">
        <v>190</v>
      </c>
      <c r="E569" s="244" t="s">
        <v>1</v>
      </c>
      <c r="F569" s="245" t="s">
        <v>191</v>
      </c>
      <c r="G569" s="242"/>
      <c r="H569" s="244" t="s">
        <v>1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1" t="s">
        <v>190</v>
      </c>
      <c r="AU569" s="251" t="s">
        <v>84</v>
      </c>
      <c r="AV569" s="13" t="s">
        <v>80</v>
      </c>
      <c r="AW569" s="13" t="s">
        <v>32</v>
      </c>
      <c r="AX569" s="13" t="s">
        <v>76</v>
      </c>
      <c r="AY569" s="251" t="s">
        <v>181</v>
      </c>
    </row>
    <row r="570" spans="1:51" s="14" customFormat="1" ht="12">
      <c r="A570" s="14"/>
      <c r="B570" s="252"/>
      <c r="C570" s="253"/>
      <c r="D570" s="243" t="s">
        <v>190</v>
      </c>
      <c r="E570" s="254" t="s">
        <v>1</v>
      </c>
      <c r="F570" s="255" t="s">
        <v>1210</v>
      </c>
      <c r="G570" s="253"/>
      <c r="H570" s="256">
        <v>9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2" t="s">
        <v>190</v>
      </c>
      <c r="AU570" s="262" t="s">
        <v>84</v>
      </c>
      <c r="AV570" s="14" t="s">
        <v>84</v>
      </c>
      <c r="AW570" s="14" t="s">
        <v>32</v>
      </c>
      <c r="AX570" s="14" t="s">
        <v>80</v>
      </c>
      <c r="AY570" s="262" t="s">
        <v>181</v>
      </c>
    </row>
    <row r="571" spans="1:65" s="2" customFormat="1" ht="33" customHeight="1">
      <c r="A571" s="39"/>
      <c r="B571" s="40"/>
      <c r="C571" s="228" t="s">
        <v>1089</v>
      </c>
      <c r="D571" s="228" t="s">
        <v>183</v>
      </c>
      <c r="E571" s="229" t="s">
        <v>712</v>
      </c>
      <c r="F571" s="230" t="s">
        <v>713</v>
      </c>
      <c r="G571" s="231" t="s">
        <v>203</v>
      </c>
      <c r="H571" s="232">
        <v>6</v>
      </c>
      <c r="I571" s="233"/>
      <c r="J571" s="234">
        <f>ROUND(I571*H571,2)</f>
        <v>0</v>
      </c>
      <c r="K571" s="230" t="s">
        <v>187</v>
      </c>
      <c r="L571" s="45"/>
      <c r="M571" s="235" t="s">
        <v>1</v>
      </c>
      <c r="N571" s="236" t="s">
        <v>41</v>
      </c>
      <c r="O571" s="92"/>
      <c r="P571" s="237">
        <f>O571*H571</f>
        <v>0</v>
      </c>
      <c r="Q571" s="237">
        <v>0.11519</v>
      </c>
      <c r="R571" s="237">
        <f>Q571*H571</f>
        <v>0.69114</v>
      </c>
      <c r="S571" s="237">
        <v>0</v>
      </c>
      <c r="T571" s="238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9" t="s">
        <v>188</v>
      </c>
      <c r="AT571" s="239" t="s">
        <v>183</v>
      </c>
      <c r="AU571" s="239" t="s">
        <v>84</v>
      </c>
      <c r="AY571" s="18" t="s">
        <v>181</v>
      </c>
      <c r="BE571" s="240">
        <f>IF(N571="základní",J571,0)</f>
        <v>0</v>
      </c>
      <c r="BF571" s="240">
        <f>IF(N571="snížená",J571,0)</f>
        <v>0</v>
      </c>
      <c r="BG571" s="240">
        <f>IF(N571="zákl. přenesená",J571,0)</f>
        <v>0</v>
      </c>
      <c r="BH571" s="240">
        <f>IF(N571="sníž. přenesená",J571,0)</f>
        <v>0</v>
      </c>
      <c r="BI571" s="240">
        <f>IF(N571="nulová",J571,0)</f>
        <v>0</v>
      </c>
      <c r="BJ571" s="18" t="s">
        <v>80</v>
      </c>
      <c r="BK571" s="240">
        <f>ROUND(I571*H571,2)</f>
        <v>0</v>
      </c>
      <c r="BL571" s="18" t="s">
        <v>188</v>
      </c>
      <c r="BM571" s="239" t="s">
        <v>714</v>
      </c>
    </row>
    <row r="572" spans="1:51" s="13" customFormat="1" ht="12">
      <c r="A572" s="13"/>
      <c r="B572" s="241"/>
      <c r="C572" s="242"/>
      <c r="D572" s="243" t="s">
        <v>190</v>
      </c>
      <c r="E572" s="244" t="s">
        <v>1</v>
      </c>
      <c r="F572" s="245" t="s">
        <v>191</v>
      </c>
      <c r="G572" s="242"/>
      <c r="H572" s="244" t="s">
        <v>1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1" t="s">
        <v>190</v>
      </c>
      <c r="AU572" s="251" t="s">
        <v>84</v>
      </c>
      <c r="AV572" s="13" t="s">
        <v>80</v>
      </c>
      <c r="AW572" s="13" t="s">
        <v>32</v>
      </c>
      <c r="AX572" s="13" t="s">
        <v>76</v>
      </c>
      <c r="AY572" s="251" t="s">
        <v>181</v>
      </c>
    </row>
    <row r="573" spans="1:51" s="14" customFormat="1" ht="12">
      <c r="A573" s="14"/>
      <c r="B573" s="252"/>
      <c r="C573" s="253"/>
      <c r="D573" s="243" t="s">
        <v>190</v>
      </c>
      <c r="E573" s="254" t="s">
        <v>1</v>
      </c>
      <c r="F573" s="255" t="s">
        <v>1211</v>
      </c>
      <c r="G573" s="253"/>
      <c r="H573" s="256">
        <v>6</v>
      </c>
      <c r="I573" s="257"/>
      <c r="J573" s="253"/>
      <c r="K573" s="253"/>
      <c r="L573" s="258"/>
      <c r="M573" s="259"/>
      <c r="N573" s="260"/>
      <c r="O573" s="260"/>
      <c r="P573" s="260"/>
      <c r="Q573" s="260"/>
      <c r="R573" s="260"/>
      <c r="S573" s="260"/>
      <c r="T573" s="26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2" t="s">
        <v>190</v>
      </c>
      <c r="AU573" s="262" t="s">
        <v>84</v>
      </c>
      <c r="AV573" s="14" t="s">
        <v>84</v>
      </c>
      <c r="AW573" s="14" t="s">
        <v>32</v>
      </c>
      <c r="AX573" s="14" t="s">
        <v>80</v>
      </c>
      <c r="AY573" s="262" t="s">
        <v>181</v>
      </c>
    </row>
    <row r="574" spans="1:65" s="2" customFormat="1" ht="24.15" customHeight="1">
      <c r="A574" s="39"/>
      <c r="B574" s="40"/>
      <c r="C574" s="228" t="s">
        <v>1092</v>
      </c>
      <c r="D574" s="228" t="s">
        <v>183</v>
      </c>
      <c r="E574" s="229" t="s">
        <v>716</v>
      </c>
      <c r="F574" s="230" t="s">
        <v>717</v>
      </c>
      <c r="G574" s="231" t="s">
        <v>203</v>
      </c>
      <c r="H574" s="232">
        <v>523.8</v>
      </c>
      <c r="I574" s="233"/>
      <c r="J574" s="234">
        <f>ROUND(I574*H574,2)</f>
        <v>0</v>
      </c>
      <c r="K574" s="230" t="s">
        <v>187</v>
      </c>
      <c r="L574" s="45"/>
      <c r="M574" s="235" t="s">
        <v>1</v>
      </c>
      <c r="N574" s="236" t="s">
        <v>41</v>
      </c>
      <c r="O574" s="92"/>
      <c r="P574" s="237">
        <f>O574*H574</f>
        <v>0</v>
      </c>
      <c r="Q574" s="237">
        <v>0</v>
      </c>
      <c r="R574" s="237">
        <f>Q574*H574</f>
        <v>0</v>
      </c>
      <c r="S574" s="237">
        <v>0</v>
      </c>
      <c r="T574" s="238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9" t="s">
        <v>188</v>
      </c>
      <c r="AT574" s="239" t="s">
        <v>183</v>
      </c>
      <c r="AU574" s="239" t="s">
        <v>84</v>
      </c>
      <c r="AY574" s="18" t="s">
        <v>181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8" t="s">
        <v>80</v>
      </c>
      <c r="BK574" s="240">
        <f>ROUND(I574*H574,2)</f>
        <v>0</v>
      </c>
      <c r="BL574" s="18" t="s">
        <v>188</v>
      </c>
      <c r="BM574" s="239" t="s">
        <v>718</v>
      </c>
    </row>
    <row r="575" spans="1:51" s="13" customFormat="1" ht="12">
      <c r="A575" s="13"/>
      <c r="B575" s="241"/>
      <c r="C575" s="242"/>
      <c r="D575" s="243" t="s">
        <v>190</v>
      </c>
      <c r="E575" s="244" t="s">
        <v>1</v>
      </c>
      <c r="F575" s="245" t="s">
        <v>427</v>
      </c>
      <c r="G575" s="242"/>
      <c r="H575" s="244" t="s">
        <v>1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1" t="s">
        <v>190</v>
      </c>
      <c r="AU575" s="251" t="s">
        <v>84</v>
      </c>
      <c r="AV575" s="13" t="s">
        <v>80</v>
      </c>
      <c r="AW575" s="13" t="s">
        <v>32</v>
      </c>
      <c r="AX575" s="13" t="s">
        <v>76</v>
      </c>
      <c r="AY575" s="251" t="s">
        <v>181</v>
      </c>
    </row>
    <row r="576" spans="1:51" s="14" customFormat="1" ht="12">
      <c r="A576" s="14"/>
      <c r="B576" s="252"/>
      <c r="C576" s="253"/>
      <c r="D576" s="243" t="s">
        <v>190</v>
      </c>
      <c r="E576" s="254" t="s">
        <v>1</v>
      </c>
      <c r="F576" s="255" t="s">
        <v>1287</v>
      </c>
      <c r="G576" s="253"/>
      <c r="H576" s="256">
        <v>523.8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2" t="s">
        <v>190</v>
      </c>
      <c r="AU576" s="262" t="s">
        <v>84</v>
      </c>
      <c r="AV576" s="14" t="s">
        <v>84</v>
      </c>
      <c r="AW576" s="14" t="s">
        <v>32</v>
      </c>
      <c r="AX576" s="14" t="s">
        <v>76</v>
      </c>
      <c r="AY576" s="262" t="s">
        <v>181</v>
      </c>
    </row>
    <row r="577" spans="1:51" s="15" customFormat="1" ht="12">
      <c r="A577" s="15"/>
      <c r="B577" s="263"/>
      <c r="C577" s="264"/>
      <c r="D577" s="243" t="s">
        <v>190</v>
      </c>
      <c r="E577" s="265" t="s">
        <v>129</v>
      </c>
      <c r="F577" s="266" t="s">
        <v>142</v>
      </c>
      <c r="G577" s="264"/>
      <c r="H577" s="267">
        <v>523.8</v>
      </c>
      <c r="I577" s="268"/>
      <c r="J577" s="264"/>
      <c r="K577" s="264"/>
      <c r="L577" s="269"/>
      <c r="M577" s="270"/>
      <c r="N577" s="271"/>
      <c r="O577" s="271"/>
      <c r="P577" s="271"/>
      <c r="Q577" s="271"/>
      <c r="R577" s="271"/>
      <c r="S577" s="271"/>
      <c r="T577" s="272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73" t="s">
        <v>190</v>
      </c>
      <c r="AU577" s="273" t="s">
        <v>84</v>
      </c>
      <c r="AV577" s="15" t="s">
        <v>188</v>
      </c>
      <c r="AW577" s="15" t="s">
        <v>32</v>
      </c>
      <c r="AX577" s="15" t="s">
        <v>80</v>
      </c>
      <c r="AY577" s="273" t="s">
        <v>181</v>
      </c>
    </row>
    <row r="578" spans="1:65" s="2" customFormat="1" ht="24.15" customHeight="1">
      <c r="A578" s="39"/>
      <c r="B578" s="40"/>
      <c r="C578" s="228" t="s">
        <v>1093</v>
      </c>
      <c r="D578" s="228" t="s">
        <v>183</v>
      </c>
      <c r="E578" s="229" t="s">
        <v>721</v>
      </c>
      <c r="F578" s="230" t="s">
        <v>722</v>
      </c>
      <c r="G578" s="231" t="s">
        <v>203</v>
      </c>
      <c r="H578" s="232">
        <v>523.8</v>
      </c>
      <c r="I578" s="233"/>
      <c r="J578" s="234">
        <f>ROUND(I578*H578,2)</f>
        <v>0</v>
      </c>
      <c r="K578" s="230" t="s">
        <v>187</v>
      </c>
      <c r="L578" s="45"/>
      <c r="M578" s="235" t="s">
        <v>1</v>
      </c>
      <c r="N578" s="236" t="s">
        <v>41</v>
      </c>
      <c r="O578" s="92"/>
      <c r="P578" s="237">
        <f>O578*H578</f>
        <v>0</v>
      </c>
      <c r="Q578" s="237">
        <v>0.00011</v>
      </c>
      <c r="R578" s="237">
        <f>Q578*H578</f>
        <v>0.057617999999999996</v>
      </c>
      <c r="S578" s="237">
        <v>0</v>
      </c>
      <c r="T578" s="238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9" t="s">
        <v>188</v>
      </c>
      <c r="AT578" s="239" t="s">
        <v>183</v>
      </c>
      <c r="AU578" s="239" t="s">
        <v>84</v>
      </c>
      <c r="AY578" s="18" t="s">
        <v>181</v>
      </c>
      <c r="BE578" s="240">
        <f>IF(N578="základní",J578,0)</f>
        <v>0</v>
      </c>
      <c r="BF578" s="240">
        <f>IF(N578="snížená",J578,0)</f>
        <v>0</v>
      </c>
      <c r="BG578" s="240">
        <f>IF(N578="zákl. přenesená",J578,0)</f>
        <v>0</v>
      </c>
      <c r="BH578" s="240">
        <f>IF(N578="sníž. přenesená",J578,0)</f>
        <v>0</v>
      </c>
      <c r="BI578" s="240">
        <f>IF(N578="nulová",J578,0)</f>
        <v>0</v>
      </c>
      <c r="BJ578" s="18" t="s">
        <v>80</v>
      </c>
      <c r="BK578" s="240">
        <f>ROUND(I578*H578,2)</f>
        <v>0</v>
      </c>
      <c r="BL578" s="18" t="s">
        <v>188</v>
      </c>
      <c r="BM578" s="239" t="s">
        <v>723</v>
      </c>
    </row>
    <row r="579" spans="1:51" s="14" customFormat="1" ht="12">
      <c r="A579" s="14"/>
      <c r="B579" s="252"/>
      <c r="C579" s="253"/>
      <c r="D579" s="243" t="s">
        <v>190</v>
      </c>
      <c r="E579" s="254" t="s">
        <v>1</v>
      </c>
      <c r="F579" s="255" t="s">
        <v>129</v>
      </c>
      <c r="G579" s="253"/>
      <c r="H579" s="256">
        <v>523.8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2" t="s">
        <v>190</v>
      </c>
      <c r="AU579" s="262" t="s">
        <v>84</v>
      </c>
      <c r="AV579" s="14" t="s">
        <v>84</v>
      </c>
      <c r="AW579" s="14" t="s">
        <v>32</v>
      </c>
      <c r="AX579" s="14" t="s">
        <v>80</v>
      </c>
      <c r="AY579" s="262" t="s">
        <v>181</v>
      </c>
    </row>
    <row r="580" spans="1:65" s="2" customFormat="1" ht="16.5" customHeight="1">
      <c r="A580" s="39"/>
      <c r="B580" s="40"/>
      <c r="C580" s="228" t="s">
        <v>1096</v>
      </c>
      <c r="D580" s="228" t="s">
        <v>183</v>
      </c>
      <c r="E580" s="229" t="s">
        <v>725</v>
      </c>
      <c r="F580" s="230" t="s">
        <v>726</v>
      </c>
      <c r="G580" s="231" t="s">
        <v>203</v>
      </c>
      <c r="H580" s="232">
        <v>519.32</v>
      </c>
      <c r="I580" s="233"/>
      <c r="J580" s="234">
        <f>ROUND(I580*H580,2)</f>
        <v>0</v>
      </c>
      <c r="K580" s="230" t="s">
        <v>187</v>
      </c>
      <c r="L580" s="45"/>
      <c r="M580" s="235" t="s">
        <v>1</v>
      </c>
      <c r="N580" s="236" t="s">
        <v>41</v>
      </c>
      <c r="O580" s="92"/>
      <c r="P580" s="237">
        <f>O580*H580</f>
        <v>0</v>
      </c>
      <c r="Q580" s="237">
        <v>0</v>
      </c>
      <c r="R580" s="237">
        <f>Q580*H580</f>
        <v>0</v>
      </c>
      <c r="S580" s="237">
        <v>0</v>
      </c>
      <c r="T580" s="238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9" t="s">
        <v>188</v>
      </c>
      <c r="AT580" s="239" t="s">
        <v>183</v>
      </c>
      <c r="AU580" s="239" t="s">
        <v>84</v>
      </c>
      <c r="AY580" s="18" t="s">
        <v>181</v>
      </c>
      <c r="BE580" s="240">
        <f>IF(N580="základní",J580,0)</f>
        <v>0</v>
      </c>
      <c r="BF580" s="240">
        <f>IF(N580="snížená",J580,0)</f>
        <v>0</v>
      </c>
      <c r="BG580" s="240">
        <f>IF(N580="zákl. přenesená",J580,0)</f>
        <v>0</v>
      </c>
      <c r="BH580" s="240">
        <f>IF(N580="sníž. přenesená",J580,0)</f>
        <v>0</v>
      </c>
      <c r="BI580" s="240">
        <f>IF(N580="nulová",J580,0)</f>
        <v>0</v>
      </c>
      <c r="BJ580" s="18" t="s">
        <v>80</v>
      </c>
      <c r="BK580" s="240">
        <f>ROUND(I580*H580,2)</f>
        <v>0</v>
      </c>
      <c r="BL580" s="18" t="s">
        <v>188</v>
      </c>
      <c r="BM580" s="239" t="s">
        <v>727</v>
      </c>
    </row>
    <row r="581" spans="1:51" s="13" customFormat="1" ht="12">
      <c r="A581" s="13"/>
      <c r="B581" s="241"/>
      <c r="C581" s="242"/>
      <c r="D581" s="243" t="s">
        <v>190</v>
      </c>
      <c r="E581" s="244" t="s">
        <v>1</v>
      </c>
      <c r="F581" s="245" t="s">
        <v>199</v>
      </c>
      <c r="G581" s="242"/>
      <c r="H581" s="244" t="s">
        <v>1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1" t="s">
        <v>190</v>
      </c>
      <c r="AU581" s="251" t="s">
        <v>84</v>
      </c>
      <c r="AV581" s="13" t="s">
        <v>80</v>
      </c>
      <c r="AW581" s="13" t="s">
        <v>32</v>
      </c>
      <c r="AX581" s="13" t="s">
        <v>76</v>
      </c>
      <c r="AY581" s="251" t="s">
        <v>181</v>
      </c>
    </row>
    <row r="582" spans="1:51" s="14" customFormat="1" ht="12">
      <c r="A582" s="14"/>
      <c r="B582" s="252"/>
      <c r="C582" s="253"/>
      <c r="D582" s="243" t="s">
        <v>190</v>
      </c>
      <c r="E582" s="254" t="s">
        <v>1</v>
      </c>
      <c r="F582" s="255" t="s">
        <v>1288</v>
      </c>
      <c r="G582" s="253"/>
      <c r="H582" s="256">
        <v>519.32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2" t="s">
        <v>190</v>
      </c>
      <c r="AU582" s="262" t="s">
        <v>84</v>
      </c>
      <c r="AV582" s="14" t="s">
        <v>84</v>
      </c>
      <c r="AW582" s="14" t="s">
        <v>32</v>
      </c>
      <c r="AX582" s="14" t="s">
        <v>80</v>
      </c>
      <c r="AY582" s="262" t="s">
        <v>181</v>
      </c>
    </row>
    <row r="583" spans="1:65" s="2" customFormat="1" ht="21.75" customHeight="1">
      <c r="A583" s="39"/>
      <c r="B583" s="40"/>
      <c r="C583" s="228" t="s">
        <v>1097</v>
      </c>
      <c r="D583" s="228" t="s">
        <v>183</v>
      </c>
      <c r="E583" s="229" t="s">
        <v>730</v>
      </c>
      <c r="F583" s="230" t="s">
        <v>731</v>
      </c>
      <c r="G583" s="231" t="s">
        <v>203</v>
      </c>
      <c r="H583" s="232">
        <v>15</v>
      </c>
      <c r="I583" s="233"/>
      <c r="J583" s="234">
        <f>ROUND(I583*H583,2)</f>
        <v>0</v>
      </c>
      <c r="K583" s="230" t="s">
        <v>187</v>
      </c>
      <c r="L583" s="45"/>
      <c r="M583" s="235" t="s">
        <v>1</v>
      </c>
      <c r="N583" s="236" t="s">
        <v>41</v>
      </c>
      <c r="O583" s="92"/>
      <c r="P583" s="237">
        <f>O583*H583</f>
        <v>0</v>
      </c>
      <c r="Q583" s="237">
        <v>0</v>
      </c>
      <c r="R583" s="237">
        <f>Q583*H583</f>
        <v>0</v>
      </c>
      <c r="S583" s="237">
        <v>0</v>
      </c>
      <c r="T583" s="238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9" t="s">
        <v>188</v>
      </c>
      <c r="AT583" s="239" t="s">
        <v>183</v>
      </c>
      <c r="AU583" s="239" t="s">
        <v>84</v>
      </c>
      <c r="AY583" s="18" t="s">
        <v>181</v>
      </c>
      <c r="BE583" s="240">
        <f>IF(N583="základní",J583,0)</f>
        <v>0</v>
      </c>
      <c r="BF583" s="240">
        <f>IF(N583="snížená",J583,0)</f>
        <v>0</v>
      </c>
      <c r="BG583" s="240">
        <f>IF(N583="zákl. přenesená",J583,0)</f>
        <v>0</v>
      </c>
      <c r="BH583" s="240">
        <f>IF(N583="sníž. přenesená",J583,0)</f>
        <v>0</v>
      </c>
      <c r="BI583" s="240">
        <f>IF(N583="nulová",J583,0)</f>
        <v>0</v>
      </c>
      <c r="BJ583" s="18" t="s">
        <v>80</v>
      </c>
      <c r="BK583" s="240">
        <f>ROUND(I583*H583,2)</f>
        <v>0</v>
      </c>
      <c r="BL583" s="18" t="s">
        <v>188</v>
      </c>
      <c r="BM583" s="239" t="s">
        <v>732</v>
      </c>
    </row>
    <row r="584" spans="1:51" s="13" customFormat="1" ht="12">
      <c r="A584" s="13"/>
      <c r="B584" s="241"/>
      <c r="C584" s="242"/>
      <c r="D584" s="243" t="s">
        <v>190</v>
      </c>
      <c r="E584" s="244" t="s">
        <v>1</v>
      </c>
      <c r="F584" s="245" t="s">
        <v>191</v>
      </c>
      <c r="G584" s="242"/>
      <c r="H584" s="244" t="s">
        <v>1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1" t="s">
        <v>190</v>
      </c>
      <c r="AU584" s="251" t="s">
        <v>84</v>
      </c>
      <c r="AV584" s="13" t="s">
        <v>80</v>
      </c>
      <c r="AW584" s="13" t="s">
        <v>32</v>
      </c>
      <c r="AX584" s="13" t="s">
        <v>76</v>
      </c>
      <c r="AY584" s="251" t="s">
        <v>181</v>
      </c>
    </row>
    <row r="585" spans="1:51" s="14" customFormat="1" ht="12">
      <c r="A585" s="14"/>
      <c r="B585" s="252"/>
      <c r="C585" s="253"/>
      <c r="D585" s="243" t="s">
        <v>190</v>
      </c>
      <c r="E585" s="254" t="s">
        <v>1</v>
      </c>
      <c r="F585" s="255" t="s">
        <v>1289</v>
      </c>
      <c r="G585" s="253"/>
      <c r="H585" s="256">
        <v>9</v>
      </c>
      <c r="I585" s="257"/>
      <c r="J585" s="253"/>
      <c r="K585" s="253"/>
      <c r="L585" s="258"/>
      <c r="M585" s="259"/>
      <c r="N585" s="260"/>
      <c r="O585" s="260"/>
      <c r="P585" s="260"/>
      <c r="Q585" s="260"/>
      <c r="R585" s="260"/>
      <c r="S585" s="260"/>
      <c r="T585" s="26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2" t="s">
        <v>190</v>
      </c>
      <c r="AU585" s="262" t="s">
        <v>84</v>
      </c>
      <c r="AV585" s="14" t="s">
        <v>84</v>
      </c>
      <c r="AW585" s="14" t="s">
        <v>32</v>
      </c>
      <c r="AX585" s="14" t="s">
        <v>76</v>
      </c>
      <c r="AY585" s="262" t="s">
        <v>181</v>
      </c>
    </row>
    <row r="586" spans="1:51" s="14" customFormat="1" ht="12">
      <c r="A586" s="14"/>
      <c r="B586" s="252"/>
      <c r="C586" s="253"/>
      <c r="D586" s="243" t="s">
        <v>190</v>
      </c>
      <c r="E586" s="254" t="s">
        <v>1</v>
      </c>
      <c r="F586" s="255" t="s">
        <v>1211</v>
      </c>
      <c r="G586" s="253"/>
      <c r="H586" s="256">
        <v>6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2" t="s">
        <v>190</v>
      </c>
      <c r="AU586" s="262" t="s">
        <v>84</v>
      </c>
      <c r="AV586" s="14" t="s">
        <v>84</v>
      </c>
      <c r="AW586" s="14" t="s">
        <v>32</v>
      </c>
      <c r="AX586" s="14" t="s">
        <v>76</v>
      </c>
      <c r="AY586" s="262" t="s">
        <v>181</v>
      </c>
    </row>
    <row r="587" spans="1:51" s="15" customFormat="1" ht="12">
      <c r="A587" s="15"/>
      <c r="B587" s="263"/>
      <c r="C587" s="264"/>
      <c r="D587" s="243" t="s">
        <v>190</v>
      </c>
      <c r="E587" s="265" t="s">
        <v>1</v>
      </c>
      <c r="F587" s="266" t="s">
        <v>142</v>
      </c>
      <c r="G587" s="264"/>
      <c r="H587" s="267">
        <v>15</v>
      </c>
      <c r="I587" s="268"/>
      <c r="J587" s="264"/>
      <c r="K587" s="264"/>
      <c r="L587" s="269"/>
      <c r="M587" s="270"/>
      <c r="N587" s="271"/>
      <c r="O587" s="271"/>
      <c r="P587" s="271"/>
      <c r="Q587" s="271"/>
      <c r="R587" s="271"/>
      <c r="S587" s="271"/>
      <c r="T587" s="272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3" t="s">
        <v>190</v>
      </c>
      <c r="AU587" s="273" t="s">
        <v>84</v>
      </c>
      <c r="AV587" s="15" t="s">
        <v>188</v>
      </c>
      <c r="AW587" s="15" t="s">
        <v>32</v>
      </c>
      <c r="AX587" s="15" t="s">
        <v>80</v>
      </c>
      <c r="AY587" s="273" t="s">
        <v>181</v>
      </c>
    </row>
    <row r="588" spans="1:65" s="2" customFormat="1" ht="24.15" customHeight="1">
      <c r="A588" s="39"/>
      <c r="B588" s="40"/>
      <c r="C588" s="228" t="s">
        <v>1099</v>
      </c>
      <c r="D588" s="228" t="s">
        <v>183</v>
      </c>
      <c r="E588" s="229" t="s">
        <v>1290</v>
      </c>
      <c r="F588" s="230" t="s">
        <v>1291</v>
      </c>
      <c r="G588" s="231" t="s">
        <v>186</v>
      </c>
      <c r="H588" s="232">
        <v>27</v>
      </c>
      <c r="I588" s="233"/>
      <c r="J588" s="234">
        <f>ROUND(I588*H588,2)</f>
        <v>0</v>
      </c>
      <c r="K588" s="230" t="s">
        <v>187</v>
      </c>
      <c r="L588" s="45"/>
      <c r="M588" s="235" t="s">
        <v>1</v>
      </c>
      <c r="N588" s="236" t="s">
        <v>41</v>
      </c>
      <c r="O588" s="92"/>
      <c r="P588" s="237">
        <f>O588*H588</f>
        <v>0</v>
      </c>
      <c r="Q588" s="237">
        <v>0</v>
      </c>
      <c r="R588" s="237">
        <f>Q588*H588</f>
        <v>0</v>
      </c>
      <c r="S588" s="237">
        <v>0</v>
      </c>
      <c r="T588" s="238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9" t="s">
        <v>188</v>
      </c>
      <c r="AT588" s="239" t="s">
        <v>183</v>
      </c>
      <c r="AU588" s="239" t="s">
        <v>84</v>
      </c>
      <c r="AY588" s="18" t="s">
        <v>181</v>
      </c>
      <c r="BE588" s="240">
        <f>IF(N588="základní",J588,0)</f>
        <v>0</v>
      </c>
      <c r="BF588" s="240">
        <f>IF(N588="snížená",J588,0)</f>
        <v>0</v>
      </c>
      <c r="BG588" s="240">
        <f>IF(N588="zákl. přenesená",J588,0)</f>
        <v>0</v>
      </c>
      <c r="BH588" s="240">
        <f>IF(N588="sníž. přenesená",J588,0)</f>
        <v>0</v>
      </c>
      <c r="BI588" s="240">
        <f>IF(N588="nulová",J588,0)</f>
        <v>0</v>
      </c>
      <c r="BJ588" s="18" t="s">
        <v>80</v>
      </c>
      <c r="BK588" s="240">
        <f>ROUND(I588*H588,2)</f>
        <v>0</v>
      </c>
      <c r="BL588" s="18" t="s">
        <v>188</v>
      </c>
      <c r="BM588" s="239" t="s">
        <v>1292</v>
      </c>
    </row>
    <row r="589" spans="1:51" s="14" customFormat="1" ht="12">
      <c r="A589" s="14"/>
      <c r="B589" s="252"/>
      <c r="C589" s="253"/>
      <c r="D589" s="243" t="s">
        <v>190</v>
      </c>
      <c r="E589" s="254" t="s">
        <v>1</v>
      </c>
      <c r="F589" s="255" t="s">
        <v>1179</v>
      </c>
      <c r="G589" s="253"/>
      <c r="H589" s="256">
        <v>27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2" t="s">
        <v>190</v>
      </c>
      <c r="AU589" s="262" t="s">
        <v>84</v>
      </c>
      <c r="AV589" s="14" t="s">
        <v>84</v>
      </c>
      <c r="AW589" s="14" t="s">
        <v>32</v>
      </c>
      <c r="AX589" s="14" t="s">
        <v>80</v>
      </c>
      <c r="AY589" s="262" t="s">
        <v>181</v>
      </c>
    </row>
    <row r="590" spans="1:65" s="2" customFormat="1" ht="24.15" customHeight="1">
      <c r="A590" s="39"/>
      <c r="B590" s="40"/>
      <c r="C590" s="228" t="s">
        <v>1101</v>
      </c>
      <c r="D590" s="228" t="s">
        <v>183</v>
      </c>
      <c r="E590" s="229" t="s">
        <v>1293</v>
      </c>
      <c r="F590" s="230" t="s">
        <v>1294</v>
      </c>
      <c r="G590" s="231" t="s">
        <v>186</v>
      </c>
      <c r="H590" s="232">
        <v>1.5</v>
      </c>
      <c r="I590" s="233"/>
      <c r="J590" s="234">
        <f>ROUND(I590*H590,2)</f>
        <v>0</v>
      </c>
      <c r="K590" s="230" t="s">
        <v>187</v>
      </c>
      <c r="L590" s="45"/>
      <c r="M590" s="235" t="s">
        <v>1</v>
      </c>
      <c r="N590" s="236" t="s">
        <v>41</v>
      </c>
      <c r="O590" s="92"/>
      <c r="P590" s="237">
        <f>O590*H590</f>
        <v>0</v>
      </c>
      <c r="Q590" s="237">
        <v>0</v>
      </c>
      <c r="R590" s="237">
        <f>Q590*H590</f>
        <v>0</v>
      </c>
      <c r="S590" s="237">
        <v>0</v>
      </c>
      <c r="T590" s="238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9" t="s">
        <v>188</v>
      </c>
      <c r="AT590" s="239" t="s">
        <v>183</v>
      </c>
      <c r="AU590" s="239" t="s">
        <v>84</v>
      </c>
      <c r="AY590" s="18" t="s">
        <v>181</v>
      </c>
      <c r="BE590" s="240">
        <f>IF(N590="základní",J590,0)</f>
        <v>0</v>
      </c>
      <c r="BF590" s="240">
        <f>IF(N590="snížená",J590,0)</f>
        <v>0</v>
      </c>
      <c r="BG590" s="240">
        <f>IF(N590="zákl. přenesená",J590,0)</f>
        <v>0</v>
      </c>
      <c r="BH590" s="240">
        <f>IF(N590="sníž. přenesená",J590,0)</f>
        <v>0</v>
      </c>
      <c r="BI590" s="240">
        <f>IF(N590="nulová",J590,0)</f>
        <v>0</v>
      </c>
      <c r="BJ590" s="18" t="s">
        <v>80</v>
      </c>
      <c r="BK590" s="240">
        <f>ROUND(I590*H590,2)</f>
        <v>0</v>
      </c>
      <c r="BL590" s="18" t="s">
        <v>188</v>
      </c>
      <c r="BM590" s="239" t="s">
        <v>1295</v>
      </c>
    </row>
    <row r="591" spans="1:51" s="13" customFormat="1" ht="12">
      <c r="A591" s="13"/>
      <c r="B591" s="241"/>
      <c r="C591" s="242"/>
      <c r="D591" s="243" t="s">
        <v>190</v>
      </c>
      <c r="E591" s="244" t="s">
        <v>1</v>
      </c>
      <c r="F591" s="245" t="s">
        <v>191</v>
      </c>
      <c r="G591" s="242"/>
      <c r="H591" s="244" t="s">
        <v>1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1" t="s">
        <v>190</v>
      </c>
      <c r="AU591" s="251" t="s">
        <v>84</v>
      </c>
      <c r="AV591" s="13" t="s">
        <v>80</v>
      </c>
      <c r="AW591" s="13" t="s">
        <v>32</v>
      </c>
      <c r="AX591" s="13" t="s">
        <v>76</v>
      </c>
      <c r="AY591" s="251" t="s">
        <v>181</v>
      </c>
    </row>
    <row r="592" spans="1:51" s="14" customFormat="1" ht="12">
      <c r="A592" s="14"/>
      <c r="B592" s="252"/>
      <c r="C592" s="253"/>
      <c r="D592" s="243" t="s">
        <v>190</v>
      </c>
      <c r="E592" s="254" t="s">
        <v>1</v>
      </c>
      <c r="F592" s="255" t="s">
        <v>1202</v>
      </c>
      <c r="G592" s="253"/>
      <c r="H592" s="256">
        <v>1.5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2" t="s">
        <v>190</v>
      </c>
      <c r="AU592" s="262" t="s">
        <v>84</v>
      </c>
      <c r="AV592" s="14" t="s">
        <v>84</v>
      </c>
      <c r="AW592" s="14" t="s">
        <v>32</v>
      </c>
      <c r="AX592" s="14" t="s">
        <v>80</v>
      </c>
      <c r="AY592" s="262" t="s">
        <v>181</v>
      </c>
    </row>
    <row r="593" spans="1:63" s="12" customFormat="1" ht="22.8" customHeight="1">
      <c r="A593" s="12"/>
      <c r="B593" s="212"/>
      <c r="C593" s="213"/>
      <c r="D593" s="214" t="s">
        <v>75</v>
      </c>
      <c r="E593" s="226" t="s">
        <v>678</v>
      </c>
      <c r="F593" s="226" t="s">
        <v>733</v>
      </c>
      <c r="G593" s="213"/>
      <c r="H593" s="213"/>
      <c r="I593" s="216"/>
      <c r="J593" s="227">
        <f>BK593</f>
        <v>0</v>
      </c>
      <c r="K593" s="213"/>
      <c r="L593" s="218"/>
      <c r="M593" s="219"/>
      <c r="N593" s="220"/>
      <c r="O593" s="220"/>
      <c r="P593" s="221">
        <f>SUM(P594:P595)</f>
        <v>0</v>
      </c>
      <c r="Q593" s="220"/>
      <c r="R593" s="221">
        <f>SUM(R594:R595)</f>
        <v>0</v>
      </c>
      <c r="S593" s="220"/>
      <c r="T593" s="222">
        <f>SUM(T594:T595)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23" t="s">
        <v>80</v>
      </c>
      <c r="AT593" s="224" t="s">
        <v>75</v>
      </c>
      <c r="AU593" s="224" t="s">
        <v>80</v>
      </c>
      <c r="AY593" s="223" t="s">
        <v>181</v>
      </c>
      <c r="BK593" s="225">
        <f>SUM(BK594:BK595)</f>
        <v>0</v>
      </c>
    </row>
    <row r="594" spans="1:65" s="2" customFormat="1" ht="24.15" customHeight="1">
      <c r="A594" s="39"/>
      <c r="B594" s="40"/>
      <c r="C594" s="228" t="s">
        <v>1102</v>
      </c>
      <c r="D594" s="228" t="s">
        <v>183</v>
      </c>
      <c r="E594" s="229" t="s">
        <v>735</v>
      </c>
      <c r="F594" s="230" t="s">
        <v>736</v>
      </c>
      <c r="G594" s="231" t="s">
        <v>352</v>
      </c>
      <c r="H594" s="232">
        <v>13.022</v>
      </c>
      <c r="I594" s="233"/>
      <c r="J594" s="234">
        <f>ROUND(I594*H594,2)</f>
        <v>0</v>
      </c>
      <c r="K594" s="230" t="s">
        <v>187</v>
      </c>
      <c r="L594" s="45"/>
      <c r="M594" s="235" t="s">
        <v>1</v>
      </c>
      <c r="N594" s="236" t="s">
        <v>41</v>
      </c>
      <c r="O594" s="92"/>
      <c r="P594" s="237">
        <f>O594*H594</f>
        <v>0</v>
      </c>
      <c r="Q594" s="237">
        <v>0</v>
      </c>
      <c r="R594" s="237">
        <f>Q594*H594</f>
        <v>0</v>
      </c>
      <c r="S594" s="237">
        <v>0</v>
      </c>
      <c r="T594" s="238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9" t="s">
        <v>188</v>
      </c>
      <c r="AT594" s="239" t="s">
        <v>183</v>
      </c>
      <c r="AU594" s="239" t="s">
        <v>84</v>
      </c>
      <c r="AY594" s="18" t="s">
        <v>181</v>
      </c>
      <c r="BE594" s="240">
        <f>IF(N594="základní",J594,0)</f>
        <v>0</v>
      </c>
      <c r="BF594" s="240">
        <f>IF(N594="snížená",J594,0)</f>
        <v>0</v>
      </c>
      <c r="BG594" s="240">
        <f>IF(N594="zákl. přenesená",J594,0)</f>
        <v>0</v>
      </c>
      <c r="BH594" s="240">
        <f>IF(N594="sníž. přenesená",J594,0)</f>
        <v>0</v>
      </c>
      <c r="BI594" s="240">
        <f>IF(N594="nulová",J594,0)</f>
        <v>0</v>
      </c>
      <c r="BJ594" s="18" t="s">
        <v>80</v>
      </c>
      <c r="BK594" s="240">
        <f>ROUND(I594*H594,2)</f>
        <v>0</v>
      </c>
      <c r="BL594" s="18" t="s">
        <v>188</v>
      </c>
      <c r="BM594" s="239" t="s">
        <v>737</v>
      </c>
    </row>
    <row r="595" spans="1:51" s="14" customFormat="1" ht="12">
      <c r="A595" s="14"/>
      <c r="B595" s="252"/>
      <c r="C595" s="253"/>
      <c r="D595" s="243" t="s">
        <v>190</v>
      </c>
      <c r="E595" s="254" t="s">
        <v>1</v>
      </c>
      <c r="F595" s="255" t="s">
        <v>1296</v>
      </c>
      <c r="G595" s="253"/>
      <c r="H595" s="256">
        <v>13.022</v>
      </c>
      <c r="I595" s="257"/>
      <c r="J595" s="253"/>
      <c r="K595" s="253"/>
      <c r="L595" s="258"/>
      <c r="M595" s="259"/>
      <c r="N595" s="260"/>
      <c r="O595" s="260"/>
      <c r="P595" s="260"/>
      <c r="Q595" s="260"/>
      <c r="R595" s="260"/>
      <c r="S595" s="260"/>
      <c r="T595" s="26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2" t="s">
        <v>190</v>
      </c>
      <c r="AU595" s="262" t="s">
        <v>84</v>
      </c>
      <c r="AV595" s="14" t="s">
        <v>84</v>
      </c>
      <c r="AW595" s="14" t="s">
        <v>32</v>
      </c>
      <c r="AX595" s="14" t="s">
        <v>80</v>
      </c>
      <c r="AY595" s="262" t="s">
        <v>181</v>
      </c>
    </row>
    <row r="596" spans="1:63" s="12" customFormat="1" ht="22.8" customHeight="1">
      <c r="A596" s="12"/>
      <c r="B596" s="212"/>
      <c r="C596" s="213"/>
      <c r="D596" s="214" t="s">
        <v>75</v>
      </c>
      <c r="E596" s="226" t="s">
        <v>739</v>
      </c>
      <c r="F596" s="226" t="s">
        <v>740</v>
      </c>
      <c r="G596" s="213"/>
      <c r="H596" s="213"/>
      <c r="I596" s="216"/>
      <c r="J596" s="227">
        <f>BK596</f>
        <v>0</v>
      </c>
      <c r="K596" s="213"/>
      <c r="L596" s="218"/>
      <c r="M596" s="219"/>
      <c r="N596" s="220"/>
      <c r="O596" s="220"/>
      <c r="P596" s="221">
        <f>SUM(P597:P609)</f>
        <v>0</v>
      </c>
      <c r="Q596" s="220"/>
      <c r="R596" s="221">
        <f>SUM(R597:R609)</f>
        <v>0</v>
      </c>
      <c r="S596" s="220"/>
      <c r="T596" s="222">
        <f>SUM(T597:T609)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23" t="s">
        <v>80</v>
      </c>
      <c r="AT596" s="224" t="s">
        <v>75</v>
      </c>
      <c r="AU596" s="224" t="s">
        <v>80</v>
      </c>
      <c r="AY596" s="223" t="s">
        <v>181</v>
      </c>
      <c r="BK596" s="225">
        <f>SUM(BK597:BK609)</f>
        <v>0</v>
      </c>
    </row>
    <row r="597" spans="1:65" s="2" customFormat="1" ht="21.75" customHeight="1">
      <c r="A597" s="39"/>
      <c r="B597" s="40"/>
      <c r="C597" s="228" t="s">
        <v>1103</v>
      </c>
      <c r="D597" s="228" t="s">
        <v>183</v>
      </c>
      <c r="E597" s="229" t="s">
        <v>742</v>
      </c>
      <c r="F597" s="230" t="s">
        <v>743</v>
      </c>
      <c r="G597" s="231" t="s">
        <v>352</v>
      </c>
      <c r="H597" s="232">
        <v>192.966</v>
      </c>
      <c r="I597" s="233"/>
      <c r="J597" s="234">
        <f>ROUND(I597*H597,2)</f>
        <v>0</v>
      </c>
      <c r="K597" s="230" t="s">
        <v>187</v>
      </c>
      <c r="L597" s="45"/>
      <c r="M597" s="235" t="s">
        <v>1</v>
      </c>
      <c r="N597" s="236" t="s">
        <v>41</v>
      </c>
      <c r="O597" s="92"/>
      <c r="P597" s="237">
        <f>O597*H597</f>
        <v>0</v>
      </c>
      <c r="Q597" s="237">
        <v>0</v>
      </c>
      <c r="R597" s="237">
        <f>Q597*H597</f>
        <v>0</v>
      </c>
      <c r="S597" s="237">
        <v>0</v>
      </c>
      <c r="T597" s="238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9" t="s">
        <v>188</v>
      </c>
      <c r="AT597" s="239" t="s">
        <v>183</v>
      </c>
      <c r="AU597" s="239" t="s">
        <v>84</v>
      </c>
      <c r="AY597" s="18" t="s">
        <v>181</v>
      </c>
      <c r="BE597" s="240">
        <f>IF(N597="základní",J597,0)</f>
        <v>0</v>
      </c>
      <c r="BF597" s="240">
        <f>IF(N597="snížená",J597,0)</f>
        <v>0</v>
      </c>
      <c r="BG597" s="240">
        <f>IF(N597="zákl. přenesená",J597,0)</f>
        <v>0</v>
      </c>
      <c r="BH597" s="240">
        <f>IF(N597="sníž. přenesená",J597,0)</f>
        <v>0</v>
      </c>
      <c r="BI597" s="240">
        <f>IF(N597="nulová",J597,0)</f>
        <v>0</v>
      </c>
      <c r="BJ597" s="18" t="s">
        <v>80</v>
      </c>
      <c r="BK597" s="240">
        <f>ROUND(I597*H597,2)</f>
        <v>0</v>
      </c>
      <c r="BL597" s="18" t="s">
        <v>188</v>
      </c>
      <c r="BM597" s="239" t="s">
        <v>744</v>
      </c>
    </row>
    <row r="598" spans="1:51" s="14" customFormat="1" ht="12">
      <c r="A598" s="14"/>
      <c r="B598" s="252"/>
      <c r="C598" s="253"/>
      <c r="D598" s="243" t="s">
        <v>190</v>
      </c>
      <c r="E598" s="254" t="s">
        <v>112</v>
      </c>
      <c r="F598" s="255" t="s">
        <v>1297</v>
      </c>
      <c r="G598" s="253"/>
      <c r="H598" s="256">
        <v>192.966</v>
      </c>
      <c r="I598" s="257"/>
      <c r="J598" s="253"/>
      <c r="K598" s="253"/>
      <c r="L598" s="258"/>
      <c r="M598" s="259"/>
      <c r="N598" s="260"/>
      <c r="O598" s="260"/>
      <c r="P598" s="260"/>
      <c r="Q598" s="260"/>
      <c r="R598" s="260"/>
      <c r="S598" s="260"/>
      <c r="T598" s="261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2" t="s">
        <v>190</v>
      </c>
      <c r="AU598" s="262" t="s">
        <v>84</v>
      </c>
      <c r="AV598" s="14" t="s">
        <v>84</v>
      </c>
      <c r="AW598" s="14" t="s">
        <v>32</v>
      </c>
      <c r="AX598" s="14" t="s">
        <v>80</v>
      </c>
      <c r="AY598" s="262" t="s">
        <v>181</v>
      </c>
    </row>
    <row r="599" spans="1:65" s="2" customFormat="1" ht="24.15" customHeight="1">
      <c r="A599" s="39"/>
      <c r="B599" s="40"/>
      <c r="C599" s="228" t="s">
        <v>1105</v>
      </c>
      <c r="D599" s="228" t="s">
        <v>183</v>
      </c>
      <c r="E599" s="229" t="s">
        <v>747</v>
      </c>
      <c r="F599" s="230" t="s">
        <v>748</v>
      </c>
      <c r="G599" s="231" t="s">
        <v>352</v>
      </c>
      <c r="H599" s="232">
        <v>2508.558</v>
      </c>
      <c r="I599" s="233"/>
      <c r="J599" s="234">
        <f>ROUND(I599*H599,2)</f>
        <v>0</v>
      </c>
      <c r="K599" s="230" t="s">
        <v>187</v>
      </c>
      <c r="L599" s="45"/>
      <c r="M599" s="235" t="s">
        <v>1</v>
      </c>
      <c r="N599" s="236" t="s">
        <v>41</v>
      </c>
      <c r="O599" s="92"/>
      <c r="P599" s="237">
        <f>O599*H599</f>
        <v>0</v>
      </c>
      <c r="Q599" s="237">
        <v>0</v>
      </c>
      <c r="R599" s="237">
        <f>Q599*H599</f>
        <v>0</v>
      </c>
      <c r="S599" s="237">
        <v>0</v>
      </c>
      <c r="T599" s="238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9" t="s">
        <v>188</v>
      </c>
      <c r="AT599" s="239" t="s">
        <v>183</v>
      </c>
      <c r="AU599" s="239" t="s">
        <v>84</v>
      </c>
      <c r="AY599" s="18" t="s">
        <v>181</v>
      </c>
      <c r="BE599" s="240">
        <f>IF(N599="základní",J599,0)</f>
        <v>0</v>
      </c>
      <c r="BF599" s="240">
        <f>IF(N599="snížená",J599,0)</f>
        <v>0</v>
      </c>
      <c r="BG599" s="240">
        <f>IF(N599="zákl. přenesená",J599,0)</f>
        <v>0</v>
      </c>
      <c r="BH599" s="240">
        <f>IF(N599="sníž. přenesená",J599,0)</f>
        <v>0</v>
      </c>
      <c r="BI599" s="240">
        <f>IF(N599="nulová",J599,0)</f>
        <v>0</v>
      </c>
      <c r="BJ599" s="18" t="s">
        <v>80</v>
      </c>
      <c r="BK599" s="240">
        <f>ROUND(I599*H599,2)</f>
        <v>0</v>
      </c>
      <c r="BL599" s="18" t="s">
        <v>188</v>
      </c>
      <c r="BM599" s="239" t="s">
        <v>749</v>
      </c>
    </row>
    <row r="600" spans="1:51" s="13" customFormat="1" ht="12">
      <c r="A600" s="13"/>
      <c r="B600" s="241"/>
      <c r="C600" s="242"/>
      <c r="D600" s="243" t="s">
        <v>190</v>
      </c>
      <c r="E600" s="244" t="s">
        <v>1</v>
      </c>
      <c r="F600" s="245" t="s">
        <v>750</v>
      </c>
      <c r="G600" s="242"/>
      <c r="H600" s="244" t="s">
        <v>1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1" t="s">
        <v>190</v>
      </c>
      <c r="AU600" s="251" t="s">
        <v>84</v>
      </c>
      <c r="AV600" s="13" t="s">
        <v>80</v>
      </c>
      <c r="AW600" s="13" t="s">
        <v>32</v>
      </c>
      <c r="AX600" s="13" t="s">
        <v>76</v>
      </c>
      <c r="AY600" s="251" t="s">
        <v>181</v>
      </c>
    </row>
    <row r="601" spans="1:51" s="14" customFormat="1" ht="12">
      <c r="A601" s="14"/>
      <c r="B601" s="252"/>
      <c r="C601" s="253"/>
      <c r="D601" s="243" t="s">
        <v>190</v>
      </c>
      <c r="E601" s="254" t="s">
        <v>1</v>
      </c>
      <c r="F601" s="255" t="s">
        <v>751</v>
      </c>
      <c r="G601" s="253"/>
      <c r="H601" s="256">
        <v>2508.558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2" t="s">
        <v>190</v>
      </c>
      <c r="AU601" s="262" t="s">
        <v>84</v>
      </c>
      <c r="AV601" s="14" t="s">
        <v>84</v>
      </c>
      <c r="AW601" s="14" t="s">
        <v>32</v>
      </c>
      <c r="AX601" s="14" t="s">
        <v>80</v>
      </c>
      <c r="AY601" s="262" t="s">
        <v>181</v>
      </c>
    </row>
    <row r="602" spans="1:65" s="2" customFormat="1" ht="24.15" customHeight="1">
      <c r="A602" s="39"/>
      <c r="B602" s="40"/>
      <c r="C602" s="228" t="s">
        <v>1107</v>
      </c>
      <c r="D602" s="228" t="s">
        <v>183</v>
      </c>
      <c r="E602" s="229" t="s">
        <v>753</v>
      </c>
      <c r="F602" s="230" t="s">
        <v>754</v>
      </c>
      <c r="G602" s="231" t="s">
        <v>352</v>
      </c>
      <c r="H602" s="232">
        <v>192.966</v>
      </c>
      <c r="I602" s="233"/>
      <c r="J602" s="234">
        <f>ROUND(I602*H602,2)</f>
        <v>0</v>
      </c>
      <c r="K602" s="230" t="s">
        <v>187</v>
      </c>
      <c r="L602" s="45"/>
      <c r="M602" s="235" t="s">
        <v>1</v>
      </c>
      <c r="N602" s="236" t="s">
        <v>41</v>
      </c>
      <c r="O602" s="92"/>
      <c r="P602" s="237">
        <f>O602*H602</f>
        <v>0</v>
      </c>
      <c r="Q602" s="237">
        <v>0</v>
      </c>
      <c r="R602" s="237">
        <f>Q602*H602</f>
        <v>0</v>
      </c>
      <c r="S602" s="237">
        <v>0</v>
      </c>
      <c r="T602" s="238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9" t="s">
        <v>188</v>
      </c>
      <c r="AT602" s="239" t="s">
        <v>183</v>
      </c>
      <c r="AU602" s="239" t="s">
        <v>84</v>
      </c>
      <c r="AY602" s="18" t="s">
        <v>181</v>
      </c>
      <c r="BE602" s="240">
        <f>IF(N602="základní",J602,0)</f>
        <v>0</v>
      </c>
      <c r="BF602" s="240">
        <f>IF(N602="snížená",J602,0)</f>
        <v>0</v>
      </c>
      <c r="BG602" s="240">
        <f>IF(N602="zákl. přenesená",J602,0)</f>
        <v>0</v>
      </c>
      <c r="BH602" s="240">
        <f>IF(N602="sníž. přenesená",J602,0)</f>
        <v>0</v>
      </c>
      <c r="BI602" s="240">
        <f>IF(N602="nulová",J602,0)</f>
        <v>0</v>
      </c>
      <c r="BJ602" s="18" t="s">
        <v>80</v>
      </c>
      <c r="BK602" s="240">
        <f>ROUND(I602*H602,2)</f>
        <v>0</v>
      </c>
      <c r="BL602" s="18" t="s">
        <v>188</v>
      </c>
      <c r="BM602" s="239" t="s">
        <v>755</v>
      </c>
    </row>
    <row r="603" spans="1:51" s="14" customFormat="1" ht="12">
      <c r="A603" s="14"/>
      <c r="B603" s="252"/>
      <c r="C603" s="253"/>
      <c r="D603" s="243" t="s">
        <v>190</v>
      </c>
      <c r="E603" s="254" t="s">
        <v>1</v>
      </c>
      <c r="F603" s="255" t="s">
        <v>756</v>
      </c>
      <c r="G603" s="253"/>
      <c r="H603" s="256">
        <v>192.966</v>
      </c>
      <c r="I603" s="257"/>
      <c r="J603" s="253"/>
      <c r="K603" s="253"/>
      <c r="L603" s="258"/>
      <c r="M603" s="259"/>
      <c r="N603" s="260"/>
      <c r="O603" s="260"/>
      <c r="P603" s="260"/>
      <c r="Q603" s="260"/>
      <c r="R603" s="260"/>
      <c r="S603" s="260"/>
      <c r="T603" s="261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2" t="s">
        <v>190</v>
      </c>
      <c r="AU603" s="262" t="s">
        <v>84</v>
      </c>
      <c r="AV603" s="14" t="s">
        <v>84</v>
      </c>
      <c r="AW603" s="14" t="s">
        <v>32</v>
      </c>
      <c r="AX603" s="14" t="s">
        <v>80</v>
      </c>
      <c r="AY603" s="262" t="s">
        <v>181</v>
      </c>
    </row>
    <row r="604" spans="1:65" s="2" customFormat="1" ht="44.25" customHeight="1">
      <c r="A604" s="39"/>
      <c r="B604" s="40"/>
      <c r="C604" s="228" t="s">
        <v>1109</v>
      </c>
      <c r="D604" s="228" t="s">
        <v>183</v>
      </c>
      <c r="E604" s="229" t="s">
        <v>758</v>
      </c>
      <c r="F604" s="230" t="s">
        <v>759</v>
      </c>
      <c r="G604" s="231" t="s">
        <v>352</v>
      </c>
      <c r="H604" s="232">
        <v>77.537</v>
      </c>
      <c r="I604" s="233"/>
      <c r="J604" s="234">
        <f>ROUND(I604*H604,2)</f>
        <v>0</v>
      </c>
      <c r="K604" s="230" t="s">
        <v>187</v>
      </c>
      <c r="L604" s="45"/>
      <c r="M604" s="235" t="s">
        <v>1</v>
      </c>
      <c r="N604" s="236" t="s">
        <v>41</v>
      </c>
      <c r="O604" s="92"/>
      <c r="P604" s="237">
        <f>O604*H604</f>
        <v>0</v>
      </c>
      <c r="Q604" s="237">
        <v>0</v>
      </c>
      <c r="R604" s="237">
        <f>Q604*H604</f>
        <v>0</v>
      </c>
      <c r="S604" s="237">
        <v>0</v>
      </c>
      <c r="T604" s="238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9" t="s">
        <v>188</v>
      </c>
      <c r="AT604" s="239" t="s">
        <v>183</v>
      </c>
      <c r="AU604" s="239" t="s">
        <v>84</v>
      </c>
      <c r="AY604" s="18" t="s">
        <v>181</v>
      </c>
      <c r="BE604" s="240">
        <f>IF(N604="základní",J604,0)</f>
        <v>0</v>
      </c>
      <c r="BF604" s="240">
        <f>IF(N604="snížená",J604,0)</f>
        <v>0</v>
      </c>
      <c r="BG604" s="240">
        <f>IF(N604="zákl. přenesená",J604,0)</f>
        <v>0</v>
      </c>
      <c r="BH604" s="240">
        <f>IF(N604="sníž. přenesená",J604,0)</f>
        <v>0</v>
      </c>
      <c r="BI604" s="240">
        <f>IF(N604="nulová",J604,0)</f>
        <v>0</v>
      </c>
      <c r="BJ604" s="18" t="s">
        <v>80</v>
      </c>
      <c r="BK604" s="240">
        <f>ROUND(I604*H604,2)</f>
        <v>0</v>
      </c>
      <c r="BL604" s="18" t="s">
        <v>188</v>
      </c>
      <c r="BM604" s="239" t="s">
        <v>760</v>
      </c>
    </row>
    <row r="605" spans="1:51" s="14" customFormat="1" ht="12">
      <c r="A605" s="14"/>
      <c r="B605" s="252"/>
      <c r="C605" s="253"/>
      <c r="D605" s="243" t="s">
        <v>190</v>
      </c>
      <c r="E605" s="254" t="s">
        <v>1</v>
      </c>
      <c r="F605" s="255" t="s">
        <v>1298</v>
      </c>
      <c r="G605" s="253"/>
      <c r="H605" s="256">
        <v>77.537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2" t="s">
        <v>190</v>
      </c>
      <c r="AU605" s="262" t="s">
        <v>84</v>
      </c>
      <c r="AV605" s="14" t="s">
        <v>84</v>
      </c>
      <c r="AW605" s="14" t="s">
        <v>32</v>
      </c>
      <c r="AX605" s="14" t="s">
        <v>80</v>
      </c>
      <c r="AY605" s="262" t="s">
        <v>181</v>
      </c>
    </row>
    <row r="606" spans="1:65" s="2" customFormat="1" ht="44.25" customHeight="1">
      <c r="A606" s="39"/>
      <c r="B606" s="40"/>
      <c r="C606" s="228" t="s">
        <v>1115</v>
      </c>
      <c r="D606" s="228" t="s">
        <v>183</v>
      </c>
      <c r="E606" s="229" t="s">
        <v>763</v>
      </c>
      <c r="F606" s="230" t="s">
        <v>764</v>
      </c>
      <c r="G606" s="231" t="s">
        <v>352</v>
      </c>
      <c r="H606" s="232">
        <v>115.429</v>
      </c>
      <c r="I606" s="233"/>
      <c r="J606" s="234">
        <f>ROUND(I606*H606,2)</f>
        <v>0</v>
      </c>
      <c r="K606" s="230" t="s">
        <v>187</v>
      </c>
      <c r="L606" s="45"/>
      <c r="M606" s="235" t="s">
        <v>1</v>
      </c>
      <c r="N606" s="236" t="s">
        <v>41</v>
      </c>
      <c r="O606" s="92"/>
      <c r="P606" s="237">
        <f>O606*H606</f>
        <v>0</v>
      </c>
      <c r="Q606" s="237">
        <v>0</v>
      </c>
      <c r="R606" s="237">
        <f>Q606*H606</f>
        <v>0</v>
      </c>
      <c r="S606" s="237">
        <v>0</v>
      </c>
      <c r="T606" s="238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9" t="s">
        <v>188</v>
      </c>
      <c r="AT606" s="239" t="s">
        <v>183</v>
      </c>
      <c r="AU606" s="239" t="s">
        <v>84</v>
      </c>
      <c r="AY606" s="18" t="s">
        <v>181</v>
      </c>
      <c r="BE606" s="240">
        <f>IF(N606="základní",J606,0)</f>
        <v>0</v>
      </c>
      <c r="BF606" s="240">
        <f>IF(N606="snížená",J606,0)</f>
        <v>0</v>
      </c>
      <c r="BG606" s="240">
        <f>IF(N606="zákl. přenesená",J606,0)</f>
        <v>0</v>
      </c>
      <c r="BH606" s="240">
        <f>IF(N606="sníž. přenesená",J606,0)</f>
        <v>0</v>
      </c>
      <c r="BI606" s="240">
        <f>IF(N606="nulová",J606,0)</f>
        <v>0</v>
      </c>
      <c r="BJ606" s="18" t="s">
        <v>80</v>
      </c>
      <c r="BK606" s="240">
        <f>ROUND(I606*H606,2)</f>
        <v>0</v>
      </c>
      <c r="BL606" s="18" t="s">
        <v>188</v>
      </c>
      <c r="BM606" s="239" t="s">
        <v>765</v>
      </c>
    </row>
    <row r="607" spans="1:51" s="14" customFormat="1" ht="12">
      <c r="A607" s="14"/>
      <c r="B607" s="252"/>
      <c r="C607" s="253"/>
      <c r="D607" s="243" t="s">
        <v>190</v>
      </c>
      <c r="E607" s="254" t="s">
        <v>1</v>
      </c>
      <c r="F607" s="255" t="s">
        <v>1299</v>
      </c>
      <c r="G607" s="253"/>
      <c r="H607" s="256">
        <v>115.429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2" t="s">
        <v>190</v>
      </c>
      <c r="AU607" s="262" t="s">
        <v>84</v>
      </c>
      <c r="AV607" s="14" t="s">
        <v>84</v>
      </c>
      <c r="AW607" s="14" t="s">
        <v>32</v>
      </c>
      <c r="AX607" s="14" t="s">
        <v>80</v>
      </c>
      <c r="AY607" s="262" t="s">
        <v>181</v>
      </c>
    </row>
    <row r="608" spans="1:65" s="2" customFormat="1" ht="24.15" customHeight="1">
      <c r="A608" s="39"/>
      <c r="B608" s="40"/>
      <c r="C608" s="228" t="s">
        <v>151</v>
      </c>
      <c r="D608" s="228" t="s">
        <v>183</v>
      </c>
      <c r="E608" s="229" t="s">
        <v>768</v>
      </c>
      <c r="F608" s="230" t="s">
        <v>769</v>
      </c>
      <c r="G608" s="231" t="s">
        <v>352</v>
      </c>
      <c r="H608" s="232">
        <v>0.7</v>
      </c>
      <c r="I608" s="233"/>
      <c r="J608" s="234">
        <f>ROUND(I608*H608,2)</f>
        <v>0</v>
      </c>
      <c r="K608" s="230" t="s">
        <v>1</v>
      </c>
      <c r="L608" s="45"/>
      <c r="M608" s="235" t="s">
        <v>1</v>
      </c>
      <c r="N608" s="236" t="s">
        <v>41</v>
      </c>
      <c r="O608" s="92"/>
      <c r="P608" s="237">
        <f>O608*H608</f>
        <v>0</v>
      </c>
      <c r="Q608" s="237">
        <v>0</v>
      </c>
      <c r="R608" s="237">
        <f>Q608*H608</f>
        <v>0</v>
      </c>
      <c r="S608" s="237">
        <v>0</v>
      </c>
      <c r="T608" s="238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9" t="s">
        <v>188</v>
      </c>
      <c r="AT608" s="239" t="s">
        <v>183</v>
      </c>
      <c r="AU608" s="239" t="s">
        <v>84</v>
      </c>
      <c r="AY608" s="18" t="s">
        <v>181</v>
      </c>
      <c r="BE608" s="240">
        <f>IF(N608="základní",J608,0)</f>
        <v>0</v>
      </c>
      <c r="BF608" s="240">
        <f>IF(N608="snížená",J608,0)</f>
        <v>0</v>
      </c>
      <c r="BG608" s="240">
        <f>IF(N608="zákl. přenesená",J608,0)</f>
        <v>0</v>
      </c>
      <c r="BH608" s="240">
        <f>IF(N608="sníž. přenesená",J608,0)</f>
        <v>0</v>
      </c>
      <c r="BI608" s="240">
        <f>IF(N608="nulová",J608,0)</f>
        <v>0</v>
      </c>
      <c r="BJ608" s="18" t="s">
        <v>80</v>
      </c>
      <c r="BK608" s="240">
        <f>ROUND(I608*H608,2)</f>
        <v>0</v>
      </c>
      <c r="BL608" s="18" t="s">
        <v>188</v>
      </c>
      <c r="BM608" s="239" t="s">
        <v>770</v>
      </c>
    </row>
    <row r="609" spans="1:51" s="14" customFormat="1" ht="12">
      <c r="A609" s="14"/>
      <c r="B609" s="252"/>
      <c r="C609" s="253"/>
      <c r="D609" s="243" t="s">
        <v>190</v>
      </c>
      <c r="E609" s="254" t="s">
        <v>1</v>
      </c>
      <c r="F609" s="255" t="s">
        <v>1300</v>
      </c>
      <c r="G609" s="253"/>
      <c r="H609" s="256">
        <v>0.7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2" t="s">
        <v>190</v>
      </c>
      <c r="AU609" s="262" t="s">
        <v>84</v>
      </c>
      <c r="AV609" s="14" t="s">
        <v>84</v>
      </c>
      <c r="AW609" s="14" t="s">
        <v>32</v>
      </c>
      <c r="AX609" s="14" t="s">
        <v>80</v>
      </c>
      <c r="AY609" s="262" t="s">
        <v>181</v>
      </c>
    </row>
    <row r="610" spans="1:63" s="12" customFormat="1" ht="22.8" customHeight="1">
      <c r="A610" s="12"/>
      <c r="B610" s="212"/>
      <c r="C610" s="213"/>
      <c r="D610" s="214" t="s">
        <v>75</v>
      </c>
      <c r="E610" s="226" t="s">
        <v>772</v>
      </c>
      <c r="F610" s="226" t="s">
        <v>733</v>
      </c>
      <c r="G610" s="213"/>
      <c r="H610" s="213"/>
      <c r="I610" s="216"/>
      <c r="J610" s="227">
        <f>BK610</f>
        <v>0</v>
      </c>
      <c r="K610" s="213"/>
      <c r="L610" s="218"/>
      <c r="M610" s="219"/>
      <c r="N610" s="220"/>
      <c r="O610" s="220"/>
      <c r="P610" s="221">
        <f>SUM(P611:P612)</f>
        <v>0</v>
      </c>
      <c r="Q610" s="220"/>
      <c r="R610" s="221">
        <f>SUM(R611:R612)</f>
        <v>0</v>
      </c>
      <c r="S610" s="220"/>
      <c r="T610" s="222">
        <f>SUM(T611:T612)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23" t="s">
        <v>80</v>
      </c>
      <c r="AT610" s="224" t="s">
        <v>75</v>
      </c>
      <c r="AU610" s="224" t="s">
        <v>80</v>
      </c>
      <c r="AY610" s="223" t="s">
        <v>181</v>
      </c>
      <c r="BK610" s="225">
        <f>SUM(BK611:BK612)</f>
        <v>0</v>
      </c>
    </row>
    <row r="611" spans="1:65" s="2" customFormat="1" ht="33" customHeight="1">
      <c r="A611" s="39"/>
      <c r="B611" s="40"/>
      <c r="C611" s="228" t="s">
        <v>1125</v>
      </c>
      <c r="D611" s="228" t="s">
        <v>183</v>
      </c>
      <c r="E611" s="229" t="s">
        <v>774</v>
      </c>
      <c r="F611" s="230" t="s">
        <v>775</v>
      </c>
      <c r="G611" s="231" t="s">
        <v>352</v>
      </c>
      <c r="H611" s="232">
        <v>309.776</v>
      </c>
      <c r="I611" s="233"/>
      <c r="J611" s="234">
        <f>ROUND(I611*H611,2)</f>
        <v>0</v>
      </c>
      <c r="K611" s="230" t="s">
        <v>187</v>
      </c>
      <c r="L611" s="45"/>
      <c r="M611" s="235" t="s">
        <v>1</v>
      </c>
      <c r="N611" s="236" t="s">
        <v>41</v>
      </c>
      <c r="O611" s="92"/>
      <c r="P611" s="237">
        <f>O611*H611</f>
        <v>0</v>
      </c>
      <c r="Q611" s="237">
        <v>0</v>
      </c>
      <c r="R611" s="237">
        <f>Q611*H611</f>
        <v>0</v>
      </c>
      <c r="S611" s="237">
        <v>0</v>
      </c>
      <c r="T611" s="238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9" t="s">
        <v>188</v>
      </c>
      <c r="AT611" s="239" t="s">
        <v>183</v>
      </c>
      <c r="AU611" s="239" t="s">
        <v>84</v>
      </c>
      <c r="AY611" s="18" t="s">
        <v>181</v>
      </c>
      <c r="BE611" s="240">
        <f>IF(N611="základní",J611,0)</f>
        <v>0</v>
      </c>
      <c r="BF611" s="240">
        <f>IF(N611="snížená",J611,0)</f>
        <v>0</v>
      </c>
      <c r="BG611" s="240">
        <f>IF(N611="zákl. přenesená",J611,0)</f>
        <v>0</v>
      </c>
      <c r="BH611" s="240">
        <f>IF(N611="sníž. přenesená",J611,0)</f>
        <v>0</v>
      </c>
      <c r="BI611" s="240">
        <f>IF(N611="nulová",J611,0)</f>
        <v>0</v>
      </c>
      <c r="BJ611" s="18" t="s">
        <v>80</v>
      </c>
      <c r="BK611" s="240">
        <f>ROUND(I611*H611,2)</f>
        <v>0</v>
      </c>
      <c r="BL611" s="18" t="s">
        <v>188</v>
      </c>
      <c r="BM611" s="239" t="s">
        <v>776</v>
      </c>
    </row>
    <row r="612" spans="1:51" s="14" customFormat="1" ht="12">
      <c r="A612" s="14"/>
      <c r="B612" s="252"/>
      <c r="C612" s="253"/>
      <c r="D612" s="243" t="s">
        <v>190</v>
      </c>
      <c r="E612" s="254" t="s">
        <v>1</v>
      </c>
      <c r="F612" s="255" t="s">
        <v>1301</v>
      </c>
      <c r="G612" s="253"/>
      <c r="H612" s="256">
        <v>309.776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2" t="s">
        <v>190</v>
      </c>
      <c r="AU612" s="262" t="s">
        <v>84</v>
      </c>
      <c r="AV612" s="14" t="s">
        <v>84</v>
      </c>
      <c r="AW612" s="14" t="s">
        <v>32</v>
      </c>
      <c r="AX612" s="14" t="s">
        <v>80</v>
      </c>
      <c r="AY612" s="262" t="s">
        <v>181</v>
      </c>
    </row>
    <row r="613" spans="1:63" s="12" customFormat="1" ht="25.9" customHeight="1">
      <c r="A613" s="12"/>
      <c r="B613" s="212"/>
      <c r="C613" s="213"/>
      <c r="D613" s="214" t="s">
        <v>75</v>
      </c>
      <c r="E613" s="215" t="s">
        <v>1111</v>
      </c>
      <c r="F613" s="215" t="s">
        <v>1112</v>
      </c>
      <c r="G613" s="213"/>
      <c r="H613" s="213"/>
      <c r="I613" s="216"/>
      <c r="J613" s="217">
        <f>BK613</f>
        <v>0</v>
      </c>
      <c r="K613" s="213"/>
      <c r="L613" s="218"/>
      <c r="M613" s="219"/>
      <c r="N613" s="220"/>
      <c r="O613" s="220"/>
      <c r="P613" s="221">
        <f>P614</f>
        <v>0</v>
      </c>
      <c r="Q613" s="220"/>
      <c r="R613" s="221">
        <f>R614</f>
        <v>0.00014375</v>
      </c>
      <c r="S613" s="220"/>
      <c r="T613" s="222">
        <f>T614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3" t="s">
        <v>84</v>
      </c>
      <c r="AT613" s="224" t="s">
        <v>75</v>
      </c>
      <c r="AU613" s="224" t="s">
        <v>76</v>
      </c>
      <c r="AY613" s="223" t="s">
        <v>181</v>
      </c>
      <c r="BK613" s="225">
        <f>BK614</f>
        <v>0</v>
      </c>
    </row>
    <row r="614" spans="1:63" s="12" customFormat="1" ht="22.8" customHeight="1">
      <c r="A614" s="12"/>
      <c r="B614" s="212"/>
      <c r="C614" s="213"/>
      <c r="D614" s="214" t="s">
        <v>75</v>
      </c>
      <c r="E614" s="226" t="s">
        <v>1113</v>
      </c>
      <c r="F614" s="226" t="s">
        <v>1114</v>
      </c>
      <c r="G614" s="213"/>
      <c r="H614" s="213"/>
      <c r="I614" s="216"/>
      <c r="J614" s="227">
        <f>BK614</f>
        <v>0</v>
      </c>
      <c r="K614" s="213"/>
      <c r="L614" s="218"/>
      <c r="M614" s="219"/>
      <c r="N614" s="220"/>
      <c r="O614" s="220"/>
      <c r="P614" s="221">
        <f>SUM(P615:P622)</f>
        <v>0</v>
      </c>
      <c r="Q614" s="220"/>
      <c r="R614" s="221">
        <f>SUM(R615:R622)</f>
        <v>0.00014375</v>
      </c>
      <c r="S614" s="220"/>
      <c r="T614" s="222">
        <f>SUM(T615:T622)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23" t="s">
        <v>84</v>
      </c>
      <c r="AT614" s="224" t="s">
        <v>75</v>
      </c>
      <c r="AU614" s="224" t="s">
        <v>80</v>
      </c>
      <c r="AY614" s="223" t="s">
        <v>181</v>
      </c>
      <c r="BK614" s="225">
        <f>SUM(BK615:BK622)</f>
        <v>0</v>
      </c>
    </row>
    <row r="615" spans="1:65" s="2" customFormat="1" ht="24.15" customHeight="1">
      <c r="A615" s="39"/>
      <c r="B615" s="40"/>
      <c r="C615" s="228" t="s">
        <v>1302</v>
      </c>
      <c r="D615" s="228" t="s">
        <v>183</v>
      </c>
      <c r="E615" s="229" t="s">
        <v>1116</v>
      </c>
      <c r="F615" s="230" t="s">
        <v>1117</v>
      </c>
      <c r="G615" s="231" t="s">
        <v>186</v>
      </c>
      <c r="H615" s="232">
        <v>0.5</v>
      </c>
      <c r="I615" s="233"/>
      <c r="J615" s="234">
        <f>ROUND(I615*H615,2)</f>
        <v>0</v>
      </c>
      <c r="K615" s="230" t="s">
        <v>187</v>
      </c>
      <c r="L615" s="45"/>
      <c r="M615" s="235" t="s">
        <v>1</v>
      </c>
      <c r="N615" s="236" t="s">
        <v>41</v>
      </c>
      <c r="O615" s="92"/>
      <c r="P615" s="237">
        <f>O615*H615</f>
        <v>0</v>
      </c>
      <c r="Q615" s="237">
        <v>0</v>
      </c>
      <c r="R615" s="237">
        <f>Q615*H615</f>
        <v>0</v>
      </c>
      <c r="S615" s="237">
        <v>0</v>
      </c>
      <c r="T615" s="238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9" t="s">
        <v>262</v>
      </c>
      <c r="AT615" s="239" t="s">
        <v>183</v>
      </c>
      <c r="AU615" s="239" t="s">
        <v>84</v>
      </c>
      <c r="AY615" s="18" t="s">
        <v>181</v>
      </c>
      <c r="BE615" s="240">
        <f>IF(N615="základní",J615,0)</f>
        <v>0</v>
      </c>
      <c r="BF615" s="240">
        <f>IF(N615="snížená",J615,0)</f>
        <v>0</v>
      </c>
      <c r="BG615" s="240">
        <f>IF(N615="zákl. přenesená",J615,0)</f>
        <v>0</v>
      </c>
      <c r="BH615" s="240">
        <f>IF(N615="sníž. přenesená",J615,0)</f>
        <v>0</v>
      </c>
      <c r="BI615" s="240">
        <f>IF(N615="nulová",J615,0)</f>
        <v>0</v>
      </c>
      <c r="BJ615" s="18" t="s">
        <v>80</v>
      </c>
      <c r="BK615" s="240">
        <f>ROUND(I615*H615,2)</f>
        <v>0</v>
      </c>
      <c r="BL615" s="18" t="s">
        <v>262</v>
      </c>
      <c r="BM615" s="239" t="s">
        <v>1118</v>
      </c>
    </row>
    <row r="616" spans="1:51" s="13" customFormat="1" ht="12">
      <c r="A616" s="13"/>
      <c r="B616" s="241"/>
      <c r="C616" s="242"/>
      <c r="D616" s="243" t="s">
        <v>190</v>
      </c>
      <c r="E616" s="244" t="s">
        <v>1</v>
      </c>
      <c r="F616" s="245" t="s">
        <v>1255</v>
      </c>
      <c r="G616" s="242"/>
      <c r="H616" s="244" t="s">
        <v>1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1" t="s">
        <v>190</v>
      </c>
      <c r="AU616" s="251" t="s">
        <v>84</v>
      </c>
      <c r="AV616" s="13" t="s">
        <v>80</v>
      </c>
      <c r="AW616" s="13" t="s">
        <v>32</v>
      </c>
      <c r="AX616" s="13" t="s">
        <v>76</v>
      </c>
      <c r="AY616" s="251" t="s">
        <v>181</v>
      </c>
    </row>
    <row r="617" spans="1:51" s="13" customFormat="1" ht="12">
      <c r="A617" s="13"/>
      <c r="B617" s="241"/>
      <c r="C617" s="242"/>
      <c r="D617" s="243" t="s">
        <v>190</v>
      </c>
      <c r="E617" s="244" t="s">
        <v>1</v>
      </c>
      <c r="F617" s="245" t="s">
        <v>1119</v>
      </c>
      <c r="G617" s="242"/>
      <c r="H617" s="244" t="s">
        <v>1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1" t="s">
        <v>190</v>
      </c>
      <c r="AU617" s="251" t="s">
        <v>84</v>
      </c>
      <c r="AV617" s="13" t="s">
        <v>80</v>
      </c>
      <c r="AW617" s="13" t="s">
        <v>32</v>
      </c>
      <c r="AX617" s="13" t="s">
        <v>76</v>
      </c>
      <c r="AY617" s="251" t="s">
        <v>181</v>
      </c>
    </row>
    <row r="618" spans="1:51" s="14" customFormat="1" ht="12">
      <c r="A618" s="14"/>
      <c r="B618" s="252"/>
      <c r="C618" s="253"/>
      <c r="D618" s="243" t="s">
        <v>190</v>
      </c>
      <c r="E618" s="254" t="s">
        <v>1</v>
      </c>
      <c r="F618" s="255" t="s">
        <v>1120</v>
      </c>
      <c r="G618" s="253"/>
      <c r="H618" s="256">
        <v>0.5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2" t="s">
        <v>190</v>
      </c>
      <c r="AU618" s="262" t="s">
        <v>84</v>
      </c>
      <c r="AV618" s="14" t="s">
        <v>84</v>
      </c>
      <c r="AW618" s="14" t="s">
        <v>32</v>
      </c>
      <c r="AX618" s="14" t="s">
        <v>76</v>
      </c>
      <c r="AY618" s="262" t="s">
        <v>181</v>
      </c>
    </row>
    <row r="619" spans="1:51" s="15" customFormat="1" ht="12">
      <c r="A619" s="15"/>
      <c r="B619" s="263"/>
      <c r="C619" s="264"/>
      <c r="D619" s="243" t="s">
        <v>190</v>
      </c>
      <c r="E619" s="265" t="s">
        <v>892</v>
      </c>
      <c r="F619" s="266" t="s">
        <v>142</v>
      </c>
      <c r="G619" s="264"/>
      <c r="H619" s="267">
        <v>0.5</v>
      </c>
      <c r="I619" s="268"/>
      <c r="J619" s="264"/>
      <c r="K619" s="264"/>
      <c r="L619" s="269"/>
      <c r="M619" s="270"/>
      <c r="N619" s="271"/>
      <c r="O619" s="271"/>
      <c r="P619" s="271"/>
      <c r="Q619" s="271"/>
      <c r="R619" s="271"/>
      <c r="S619" s="271"/>
      <c r="T619" s="272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73" t="s">
        <v>190</v>
      </c>
      <c r="AU619" s="273" t="s">
        <v>84</v>
      </c>
      <c r="AV619" s="15" t="s">
        <v>188</v>
      </c>
      <c r="AW619" s="15" t="s">
        <v>32</v>
      </c>
      <c r="AX619" s="15" t="s">
        <v>80</v>
      </c>
      <c r="AY619" s="273" t="s">
        <v>181</v>
      </c>
    </row>
    <row r="620" spans="1:65" s="2" customFormat="1" ht="24.15" customHeight="1">
      <c r="A620" s="39"/>
      <c r="B620" s="40"/>
      <c r="C620" s="285" t="s">
        <v>1303</v>
      </c>
      <c r="D620" s="285" t="s">
        <v>369</v>
      </c>
      <c r="E620" s="286" t="s">
        <v>1121</v>
      </c>
      <c r="F620" s="287" t="s">
        <v>1122</v>
      </c>
      <c r="G620" s="288" t="s">
        <v>186</v>
      </c>
      <c r="H620" s="289">
        <v>0.575</v>
      </c>
      <c r="I620" s="290"/>
      <c r="J620" s="291">
        <f>ROUND(I620*H620,2)</f>
        <v>0</v>
      </c>
      <c r="K620" s="287" t="s">
        <v>187</v>
      </c>
      <c r="L620" s="292"/>
      <c r="M620" s="293" t="s">
        <v>1</v>
      </c>
      <c r="N620" s="294" t="s">
        <v>41</v>
      </c>
      <c r="O620" s="92"/>
      <c r="P620" s="237">
        <f>O620*H620</f>
        <v>0</v>
      </c>
      <c r="Q620" s="237">
        <v>0.00025</v>
      </c>
      <c r="R620" s="237">
        <f>Q620*H620</f>
        <v>0.00014375</v>
      </c>
      <c r="S620" s="237">
        <v>0</v>
      </c>
      <c r="T620" s="238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9" t="s">
        <v>360</v>
      </c>
      <c r="AT620" s="239" t="s">
        <v>369</v>
      </c>
      <c r="AU620" s="239" t="s">
        <v>84</v>
      </c>
      <c r="AY620" s="18" t="s">
        <v>181</v>
      </c>
      <c r="BE620" s="240">
        <f>IF(N620="základní",J620,0)</f>
        <v>0</v>
      </c>
      <c r="BF620" s="240">
        <f>IF(N620="snížená",J620,0)</f>
        <v>0</v>
      </c>
      <c r="BG620" s="240">
        <f>IF(N620="zákl. přenesená",J620,0)</f>
        <v>0</v>
      </c>
      <c r="BH620" s="240">
        <f>IF(N620="sníž. přenesená",J620,0)</f>
        <v>0</v>
      </c>
      <c r="BI620" s="240">
        <f>IF(N620="nulová",J620,0)</f>
        <v>0</v>
      </c>
      <c r="BJ620" s="18" t="s">
        <v>80</v>
      </c>
      <c r="BK620" s="240">
        <f>ROUND(I620*H620,2)</f>
        <v>0</v>
      </c>
      <c r="BL620" s="18" t="s">
        <v>262</v>
      </c>
      <c r="BM620" s="239" t="s">
        <v>1123</v>
      </c>
    </row>
    <row r="621" spans="1:51" s="14" customFormat="1" ht="12">
      <c r="A621" s="14"/>
      <c r="B621" s="252"/>
      <c r="C621" s="253"/>
      <c r="D621" s="243" t="s">
        <v>190</v>
      </c>
      <c r="E621" s="254" t="s">
        <v>1</v>
      </c>
      <c r="F621" s="255" t="s">
        <v>1124</v>
      </c>
      <c r="G621" s="253"/>
      <c r="H621" s="256">
        <v>0.575</v>
      </c>
      <c r="I621" s="257"/>
      <c r="J621" s="253"/>
      <c r="K621" s="253"/>
      <c r="L621" s="258"/>
      <c r="M621" s="259"/>
      <c r="N621" s="260"/>
      <c r="O621" s="260"/>
      <c r="P621" s="260"/>
      <c r="Q621" s="260"/>
      <c r="R621" s="260"/>
      <c r="S621" s="260"/>
      <c r="T621" s="26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2" t="s">
        <v>190</v>
      </c>
      <c r="AU621" s="262" t="s">
        <v>84</v>
      </c>
      <c r="AV621" s="14" t="s">
        <v>84</v>
      </c>
      <c r="AW621" s="14" t="s">
        <v>32</v>
      </c>
      <c r="AX621" s="14" t="s">
        <v>80</v>
      </c>
      <c r="AY621" s="262" t="s">
        <v>181</v>
      </c>
    </row>
    <row r="622" spans="1:65" s="2" customFormat="1" ht="24.15" customHeight="1">
      <c r="A622" s="39"/>
      <c r="B622" s="40"/>
      <c r="C622" s="228" t="s">
        <v>1304</v>
      </c>
      <c r="D622" s="228" t="s">
        <v>183</v>
      </c>
      <c r="E622" s="229" t="s">
        <v>1126</v>
      </c>
      <c r="F622" s="230" t="s">
        <v>1127</v>
      </c>
      <c r="G622" s="231" t="s">
        <v>352</v>
      </c>
      <c r="H622" s="232">
        <v>0.001</v>
      </c>
      <c r="I622" s="233"/>
      <c r="J622" s="234">
        <f>ROUND(I622*H622,2)</f>
        <v>0</v>
      </c>
      <c r="K622" s="230" t="s">
        <v>187</v>
      </c>
      <c r="L622" s="45"/>
      <c r="M622" s="298" t="s">
        <v>1</v>
      </c>
      <c r="N622" s="299" t="s">
        <v>41</v>
      </c>
      <c r="O622" s="300"/>
      <c r="P622" s="301">
        <f>O622*H622</f>
        <v>0</v>
      </c>
      <c r="Q622" s="301">
        <v>0</v>
      </c>
      <c r="R622" s="301">
        <f>Q622*H622</f>
        <v>0</v>
      </c>
      <c r="S622" s="301">
        <v>0</v>
      </c>
      <c r="T622" s="302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9" t="s">
        <v>262</v>
      </c>
      <c r="AT622" s="239" t="s">
        <v>183</v>
      </c>
      <c r="AU622" s="239" t="s">
        <v>84</v>
      </c>
      <c r="AY622" s="18" t="s">
        <v>181</v>
      </c>
      <c r="BE622" s="240">
        <f>IF(N622="základní",J622,0)</f>
        <v>0</v>
      </c>
      <c r="BF622" s="240">
        <f>IF(N622="snížená",J622,0)</f>
        <v>0</v>
      </c>
      <c r="BG622" s="240">
        <f>IF(N622="zákl. přenesená",J622,0)</f>
        <v>0</v>
      </c>
      <c r="BH622" s="240">
        <f>IF(N622="sníž. přenesená",J622,0)</f>
        <v>0</v>
      </c>
      <c r="BI622" s="240">
        <f>IF(N622="nulová",J622,0)</f>
        <v>0</v>
      </c>
      <c r="BJ622" s="18" t="s">
        <v>80</v>
      </c>
      <c r="BK622" s="240">
        <f>ROUND(I622*H622,2)</f>
        <v>0</v>
      </c>
      <c r="BL622" s="18" t="s">
        <v>262</v>
      </c>
      <c r="BM622" s="239" t="s">
        <v>1128</v>
      </c>
    </row>
    <row r="623" spans="1:31" s="2" customFormat="1" ht="6.95" customHeight="1">
      <c r="A623" s="39"/>
      <c r="B623" s="67"/>
      <c r="C623" s="68"/>
      <c r="D623" s="68"/>
      <c r="E623" s="68"/>
      <c r="F623" s="68"/>
      <c r="G623" s="68"/>
      <c r="H623" s="68"/>
      <c r="I623" s="68"/>
      <c r="J623" s="68"/>
      <c r="K623" s="68"/>
      <c r="L623" s="45"/>
      <c r="M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</row>
  </sheetData>
  <sheetProtection password="CC35" sheet="1" objects="1" scenarios="1" formatColumns="0" formatRows="0" autoFilter="0"/>
  <autoFilter ref="C130:K62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  <c r="AZ2" s="147" t="s">
        <v>779</v>
      </c>
      <c r="BA2" s="147" t="s">
        <v>133</v>
      </c>
      <c r="BB2" s="147" t="s">
        <v>1</v>
      </c>
      <c r="BC2" s="147" t="s">
        <v>778</v>
      </c>
      <c r="BD2" s="147" t="s">
        <v>84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781</v>
      </c>
      <c r="BA3" s="147" t="s">
        <v>133</v>
      </c>
      <c r="BB3" s="147" t="s">
        <v>1</v>
      </c>
      <c r="BC3" s="147" t="s">
        <v>1305</v>
      </c>
      <c r="BD3" s="147" t="s">
        <v>84</v>
      </c>
    </row>
    <row r="4" spans="2:5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  <c r="AZ4" s="147" t="s">
        <v>112</v>
      </c>
      <c r="BA4" s="147" t="s">
        <v>1</v>
      </c>
      <c r="BB4" s="147" t="s">
        <v>1</v>
      </c>
      <c r="BC4" s="147" t="s">
        <v>1306</v>
      </c>
      <c r="BD4" s="147" t="s">
        <v>84</v>
      </c>
    </row>
    <row r="5" spans="2:56" s="1" customFormat="1" ht="6.95" customHeight="1">
      <c r="B5" s="21"/>
      <c r="L5" s="21"/>
      <c r="AZ5" s="147" t="s">
        <v>114</v>
      </c>
      <c r="BA5" s="147" t="s">
        <v>1</v>
      </c>
      <c r="BB5" s="147" t="s">
        <v>1</v>
      </c>
      <c r="BC5" s="147" t="s">
        <v>1307</v>
      </c>
      <c r="BD5" s="147" t="s">
        <v>84</v>
      </c>
    </row>
    <row r="6" spans="2:56" s="1" customFormat="1" ht="12" customHeight="1">
      <c r="B6" s="21"/>
      <c r="D6" s="152" t="s">
        <v>16</v>
      </c>
      <c r="L6" s="21"/>
      <c r="AZ6" s="147" t="s">
        <v>785</v>
      </c>
      <c r="BA6" s="147" t="s">
        <v>1</v>
      </c>
      <c r="BB6" s="147" t="s">
        <v>1</v>
      </c>
      <c r="BC6" s="147" t="s">
        <v>227</v>
      </c>
      <c r="BD6" s="147" t="s">
        <v>84</v>
      </c>
    </row>
    <row r="7" spans="2:56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  <c r="AZ7" s="147" t="s">
        <v>129</v>
      </c>
      <c r="BA7" s="147" t="s">
        <v>1</v>
      </c>
      <c r="BB7" s="147" t="s">
        <v>1</v>
      </c>
      <c r="BC7" s="147" t="s">
        <v>271</v>
      </c>
      <c r="BD7" s="147" t="s">
        <v>84</v>
      </c>
    </row>
    <row r="8" spans="2:56" s="1" customFormat="1" ht="12" customHeight="1">
      <c r="B8" s="21"/>
      <c r="D8" s="152" t="s">
        <v>125</v>
      </c>
      <c r="L8" s="21"/>
      <c r="AZ8" s="147" t="s">
        <v>118</v>
      </c>
      <c r="BA8" s="147" t="s">
        <v>1</v>
      </c>
      <c r="BB8" s="147" t="s">
        <v>1</v>
      </c>
      <c r="BC8" s="147" t="s">
        <v>1308</v>
      </c>
      <c r="BD8" s="147" t="s">
        <v>84</v>
      </c>
    </row>
    <row r="9" spans="1:56" s="2" customFormat="1" ht="16.5" customHeight="1">
      <c r="A9" s="39"/>
      <c r="B9" s="45"/>
      <c r="C9" s="39"/>
      <c r="D9" s="39"/>
      <c r="E9" s="153" t="s">
        <v>1182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120</v>
      </c>
      <c r="BA9" s="147" t="s">
        <v>121</v>
      </c>
      <c r="BB9" s="147" t="s">
        <v>1</v>
      </c>
      <c r="BC9" s="147" t="s">
        <v>1309</v>
      </c>
      <c r="BD9" s="147" t="s">
        <v>84</v>
      </c>
    </row>
    <row r="10" spans="1:56" s="2" customFormat="1" ht="12" customHeight="1">
      <c r="A10" s="39"/>
      <c r="B10" s="45"/>
      <c r="C10" s="39"/>
      <c r="D10" s="152" t="s">
        <v>131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126</v>
      </c>
      <c r="BA10" s="147" t="s">
        <v>1</v>
      </c>
      <c r="BB10" s="147" t="s">
        <v>1</v>
      </c>
      <c r="BC10" s="147" t="s">
        <v>1310</v>
      </c>
      <c r="BD10" s="147" t="s">
        <v>84</v>
      </c>
    </row>
    <row r="11" spans="1:56" s="2" customFormat="1" ht="16.5" customHeight="1">
      <c r="A11" s="39"/>
      <c r="B11" s="45"/>
      <c r="C11" s="39"/>
      <c r="D11" s="39"/>
      <c r="E11" s="154" t="s">
        <v>1311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144</v>
      </c>
      <c r="BA11" s="147" t="s">
        <v>1</v>
      </c>
      <c r="BB11" s="147" t="s">
        <v>1</v>
      </c>
      <c r="BC11" s="147" t="s">
        <v>1312</v>
      </c>
      <c r="BD11" s="147" t="s">
        <v>84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141</v>
      </c>
      <c r="BA12" s="147" t="s">
        <v>142</v>
      </c>
      <c r="BB12" s="147" t="s">
        <v>1</v>
      </c>
      <c r="BC12" s="147" t="s">
        <v>1313</v>
      </c>
      <c r="BD12" s="147" t="s">
        <v>84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89</v>
      </c>
      <c r="G13" s="39"/>
      <c r="H13" s="39"/>
      <c r="I13" s="152" t="s">
        <v>19</v>
      </c>
      <c r="J13" s="142" t="s">
        <v>140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123</v>
      </c>
      <c r="BA13" s="147" t="s">
        <v>1</v>
      </c>
      <c r="BB13" s="147" t="s">
        <v>1</v>
      </c>
      <c r="BC13" s="147" t="s">
        <v>1312</v>
      </c>
      <c r="BD13" s="147" t="s">
        <v>84</v>
      </c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7. 8. 2023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ROUND((SUM(BE129:BE332)),2)</f>
        <v>0</v>
      </c>
      <c r="G35" s="39"/>
      <c r="H35" s="39"/>
      <c r="I35" s="166">
        <v>0.21</v>
      </c>
      <c r="J35" s="165">
        <f>ROUND(((SUM(BE129:BE332))*I35),2)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ROUND((SUM(BF129:BF332)),2)</f>
        <v>0</v>
      </c>
      <c r="G36" s="39"/>
      <c r="H36" s="39"/>
      <c r="I36" s="166">
        <v>0.15</v>
      </c>
      <c r="J36" s="165">
        <f>ROUND(((SUM(BF129:BF332))*I36),2)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ROUND((SUM(BG129:BG332)),2)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ROUND((SUM(BH129:BH332)),2)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ROUND((SUM(BI129:BI332)),2)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1182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3.2 - Přepojení přípojek řad K-2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Litomyšl</v>
      </c>
      <c r="G91" s="41"/>
      <c r="H91" s="41"/>
      <c r="I91" s="33" t="s">
        <v>22</v>
      </c>
      <c r="J91" s="80" t="str">
        <f>IF(J14="","",J14)</f>
        <v>7. 8. 2023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153</v>
      </c>
      <c r="D96" s="187"/>
      <c r="E96" s="187"/>
      <c r="F96" s="187"/>
      <c r="G96" s="187"/>
      <c r="H96" s="187"/>
      <c r="I96" s="187"/>
      <c r="J96" s="188" t="s">
        <v>154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155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156</v>
      </c>
    </row>
    <row r="99" spans="1:31" s="9" customFormat="1" ht="24.95" customHeight="1">
      <c r="A99" s="9"/>
      <c r="B99" s="190"/>
      <c r="C99" s="191"/>
      <c r="D99" s="192" t="s">
        <v>157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158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159</v>
      </c>
      <c r="E101" s="198"/>
      <c r="F101" s="198"/>
      <c r="G101" s="198"/>
      <c r="H101" s="198"/>
      <c r="I101" s="198"/>
      <c r="J101" s="199">
        <f>J242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160</v>
      </c>
      <c r="E102" s="198"/>
      <c r="F102" s="198"/>
      <c r="G102" s="198"/>
      <c r="H102" s="198"/>
      <c r="I102" s="198"/>
      <c r="J102" s="199">
        <f>J245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161</v>
      </c>
      <c r="E103" s="198"/>
      <c r="F103" s="198"/>
      <c r="G103" s="198"/>
      <c r="H103" s="198"/>
      <c r="I103" s="198"/>
      <c r="J103" s="199">
        <f>J264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162</v>
      </c>
      <c r="E104" s="198"/>
      <c r="F104" s="198"/>
      <c r="G104" s="198"/>
      <c r="H104" s="198"/>
      <c r="I104" s="198"/>
      <c r="J104" s="199">
        <f>J292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163</v>
      </c>
      <c r="E105" s="198"/>
      <c r="F105" s="198"/>
      <c r="G105" s="198"/>
      <c r="H105" s="198"/>
      <c r="I105" s="198"/>
      <c r="J105" s="199">
        <f>J315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J318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165</v>
      </c>
      <c r="E107" s="198"/>
      <c r="F107" s="198"/>
      <c r="G107" s="198"/>
      <c r="H107" s="198"/>
      <c r="I107" s="198"/>
      <c r="J107" s="199">
        <f>J330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166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Oprava vodovodu ul. Kornická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1182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3.2 - Přepojení přípojek řad K-2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Litomyšl</v>
      </c>
      <c r="G123" s="41"/>
      <c r="H123" s="41"/>
      <c r="I123" s="33" t="s">
        <v>22</v>
      </c>
      <c r="J123" s="80" t="str">
        <f>IF(J14="","",J14)</f>
        <v>7. 8. 2023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 xml:space="preserve"> </v>
      </c>
      <c r="G125" s="41"/>
      <c r="H125" s="41"/>
      <c r="I125" s="33" t="s">
        <v>30</v>
      </c>
      <c r="J125" s="37" t="str">
        <f>E23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167</v>
      </c>
      <c r="D128" s="204" t="s">
        <v>61</v>
      </c>
      <c r="E128" s="204" t="s">
        <v>57</v>
      </c>
      <c r="F128" s="204" t="s">
        <v>58</v>
      </c>
      <c r="G128" s="204" t="s">
        <v>168</v>
      </c>
      <c r="H128" s="204" t="s">
        <v>169</v>
      </c>
      <c r="I128" s="204" t="s">
        <v>170</v>
      </c>
      <c r="J128" s="204" t="s">
        <v>154</v>
      </c>
      <c r="K128" s="205" t="s">
        <v>171</v>
      </c>
      <c r="L128" s="206"/>
      <c r="M128" s="101" t="s">
        <v>1</v>
      </c>
      <c r="N128" s="102" t="s">
        <v>40</v>
      </c>
      <c r="O128" s="102" t="s">
        <v>172</v>
      </c>
      <c r="P128" s="102" t="s">
        <v>173</v>
      </c>
      <c r="Q128" s="102" t="s">
        <v>174</v>
      </c>
      <c r="R128" s="102" t="s">
        <v>175</v>
      </c>
      <c r="S128" s="102" t="s">
        <v>176</v>
      </c>
      <c r="T128" s="103" t="s">
        <v>177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178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</f>
        <v>0</v>
      </c>
      <c r="Q129" s="105"/>
      <c r="R129" s="209">
        <f>R130</f>
        <v>12.017111349999999</v>
      </c>
      <c r="S129" s="105"/>
      <c r="T129" s="210">
        <f>T130</f>
        <v>8.71762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156</v>
      </c>
      <c r="BK129" s="211">
        <f>BK130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179</v>
      </c>
      <c r="F130" s="215" t="s">
        <v>180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P131+P242+P245+P264+P292+P315+P318+P330</f>
        <v>0</v>
      </c>
      <c r="Q130" s="220"/>
      <c r="R130" s="221">
        <f>R131+R242+R245+R264+R292+R315+R318+R330</f>
        <v>12.017111349999999</v>
      </c>
      <c r="S130" s="220"/>
      <c r="T130" s="222">
        <f>T131+T242+T245+T264+T292+T315+T318+T330</f>
        <v>8.71762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80</v>
      </c>
      <c r="AT130" s="224" t="s">
        <v>75</v>
      </c>
      <c r="AU130" s="224" t="s">
        <v>76</v>
      </c>
      <c r="AY130" s="223" t="s">
        <v>181</v>
      </c>
      <c r="BK130" s="225">
        <f>BK131+BK242+BK245+BK264+BK292+BK315+BK318+BK330</f>
        <v>0</v>
      </c>
    </row>
    <row r="131" spans="1:63" s="12" customFormat="1" ht="22.8" customHeight="1">
      <c r="A131" s="12"/>
      <c r="B131" s="212"/>
      <c r="C131" s="213"/>
      <c r="D131" s="214" t="s">
        <v>75</v>
      </c>
      <c r="E131" s="226" t="s">
        <v>80</v>
      </c>
      <c r="F131" s="226" t="s">
        <v>182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SUM(P132:P241)</f>
        <v>0</v>
      </c>
      <c r="Q131" s="220"/>
      <c r="R131" s="221">
        <f>SUM(R132:R241)</f>
        <v>0.062442700000000004</v>
      </c>
      <c r="S131" s="220"/>
      <c r="T131" s="222">
        <f>SUM(T132:T241)</f>
        <v>8.71762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80</v>
      </c>
      <c r="AT131" s="224" t="s">
        <v>75</v>
      </c>
      <c r="AU131" s="224" t="s">
        <v>80</v>
      </c>
      <c r="AY131" s="223" t="s">
        <v>181</v>
      </c>
      <c r="BK131" s="225">
        <f>SUM(BK132:BK241)</f>
        <v>0</v>
      </c>
    </row>
    <row r="132" spans="1:65" s="2" customFormat="1" ht="24.15" customHeight="1">
      <c r="A132" s="39"/>
      <c r="B132" s="40"/>
      <c r="C132" s="228" t="s">
        <v>80</v>
      </c>
      <c r="D132" s="228" t="s">
        <v>183</v>
      </c>
      <c r="E132" s="229" t="s">
        <v>1199</v>
      </c>
      <c r="F132" s="230" t="s">
        <v>1200</v>
      </c>
      <c r="G132" s="231" t="s">
        <v>186</v>
      </c>
      <c r="H132" s="232">
        <v>1</v>
      </c>
      <c r="I132" s="233"/>
      <c r="J132" s="234">
        <f>ROUND(I132*H132,2)</f>
        <v>0</v>
      </c>
      <c r="K132" s="230" t="s">
        <v>187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0.408</v>
      </c>
      <c r="T132" s="238">
        <f>S132*H132</f>
        <v>0.408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188</v>
      </c>
      <c r="AT132" s="239" t="s">
        <v>183</v>
      </c>
      <c r="AU132" s="239" t="s">
        <v>84</v>
      </c>
      <c r="AY132" s="18" t="s">
        <v>181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80</v>
      </c>
      <c r="BK132" s="240">
        <f>ROUND(I132*H132,2)</f>
        <v>0</v>
      </c>
      <c r="BL132" s="18" t="s">
        <v>188</v>
      </c>
      <c r="BM132" s="239" t="s">
        <v>1314</v>
      </c>
    </row>
    <row r="133" spans="1:51" s="13" customFormat="1" ht="12">
      <c r="A133" s="13"/>
      <c r="B133" s="241"/>
      <c r="C133" s="242"/>
      <c r="D133" s="243" t="s">
        <v>190</v>
      </c>
      <c r="E133" s="244" t="s">
        <v>1</v>
      </c>
      <c r="F133" s="245" t="s">
        <v>191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190</v>
      </c>
      <c r="AU133" s="251" t="s">
        <v>84</v>
      </c>
      <c r="AV133" s="13" t="s">
        <v>80</v>
      </c>
      <c r="AW133" s="13" t="s">
        <v>32</v>
      </c>
      <c r="AX133" s="13" t="s">
        <v>76</v>
      </c>
      <c r="AY133" s="251" t="s">
        <v>181</v>
      </c>
    </row>
    <row r="134" spans="1:51" s="14" customFormat="1" ht="12">
      <c r="A134" s="14"/>
      <c r="B134" s="252"/>
      <c r="C134" s="253"/>
      <c r="D134" s="243" t="s">
        <v>190</v>
      </c>
      <c r="E134" s="254" t="s">
        <v>1</v>
      </c>
      <c r="F134" s="255" t="s">
        <v>1315</v>
      </c>
      <c r="G134" s="253"/>
      <c r="H134" s="256">
        <v>1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190</v>
      </c>
      <c r="AU134" s="262" t="s">
        <v>84</v>
      </c>
      <c r="AV134" s="14" t="s">
        <v>84</v>
      </c>
      <c r="AW134" s="14" t="s">
        <v>32</v>
      </c>
      <c r="AX134" s="14" t="s">
        <v>80</v>
      </c>
      <c r="AY134" s="262" t="s">
        <v>181</v>
      </c>
    </row>
    <row r="135" spans="1:65" s="2" customFormat="1" ht="24.15" customHeight="1">
      <c r="A135" s="39"/>
      <c r="B135" s="40"/>
      <c r="C135" s="228" t="s">
        <v>84</v>
      </c>
      <c r="D135" s="228" t="s">
        <v>183</v>
      </c>
      <c r="E135" s="229" t="s">
        <v>184</v>
      </c>
      <c r="F135" s="230" t="s">
        <v>185</v>
      </c>
      <c r="G135" s="231" t="s">
        <v>186</v>
      </c>
      <c r="H135" s="232">
        <v>7.29</v>
      </c>
      <c r="I135" s="233"/>
      <c r="J135" s="234">
        <f>ROUND(I135*H135,2)</f>
        <v>0</v>
      </c>
      <c r="K135" s="230" t="s">
        <v>187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0.44</v>
      </c>
      <c r="T135" s="238">
        <f>S135*H135</f>
        <v>3.2076000000000002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188</v>
      </c>
      <c r="AT135" s="239" t="s">
        <v>183</v>
      </c>
      <c r="AU135" s="239" t="s">
        <v>84</v>
      </c>
      <c r="AY135" s="18" t="s">
        <v>181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80</v>
      </c>
      <c r="BK135" s="240">
        <f>ROUND(I135*H135,2)</f>
        <v>0</v>
      </c>
      <c r="BL135" s="18" t="s">
        <v>188</v>
      </c>
      <c r="BM135" s="239" t="s">
        <v>794</v>
      </c>
    </row>
    <row r="136" spans="1:51" s="13" customFormat="1" ht="12">
      <c r="A136" s="13"/>
      <c r="B136" s="241"/>
      <c r="C136" s="242"/>
      <c r="D136" s="243" t="s">
        <v>190</v>
      </c>
      <c r="E136" s="244" t="s">
        <v>1</v>
      </c>
      <c r="F136" s="245" t="s">
        <v>191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190</v>
      </c>
      <c r="AU136" s="251" t="s">
        <v>84</v>
      </c>
      <c r="AV136" s="13" t="s">
        <v>80</v>
      </c>
      <c r="AW136" s="13" t="s">
        <v>32</v>
      </c>
      <c r="AX136" s="13" t="s">
        <v>76</v>
      </c>
      <c r="AY136" s="251" t="s">
        <v>181</v>
      </c>
    </row>
    <row r="137" spans="1:51" s="14" customFormat="1" ht="12">
      <c r="A137" s="14"/>
      <c r="B137" s="252"/>
      <c r="C137" s="253"/>
      <c r="D137" s="243" t="s">
        <v>190</v>
      </c>
      <c r="E137" s="254" t="s">
        <v>1</v>
      </c>
      <c r="F137" s="255" t="s">
        <v>1316</v>
      </c>
      <c r="G137" s="253"/>
      <c r="H137" s="256">
        <v>7.29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190</v>
      </c>
      <c r="AU137" s="262" t="s">
        <v>84</v>
      </c>
      <c r="AV137" s="14" t="s">
        <v>84</v>
      </c>
      <c r="AW137" s="14" t="s">
        <v>32</v>
      </c>
      <c r="AX137" s="14" t="s">
        <v>80</v>
      </c>
      <c r="AY137" s="262" t="s">
        <v>181</v>
      </c>
    </row>
    <row r="138" spans="1:65" s="2" customFormat="1" ht="24.15" customHeight="1">
      <c r="A138" s="39"/>
      <c r="B138" s="40"/>
      <c r="C138" s="228" t="s">
        <v>100</v>
      </c>
      <c r="D138" s="228" t="s">
        <v>183</v>
      </c>
      <c r="E138" s="229" t="s">
        <v>193</v>
      </c>
      <c r="F138" s="230" t="s">
        <v>194</v>
      </c>
      <c r="G138" s="231" t="s">
        <v>186</v>
      </c>
      <c r="H138" s="232">
        <v>23.49</v>
      </c>
      <c r="I138" s="233"/>
      <c r="J138" s="234">
        <f>ROUND(I138*H138,2)</f>
        <v>0</v>
      </c>
      <c r="K138" s="230" t="s">
        <v>187</v>
      </c>
      <c r="L138" s="45"/>
      <c r="M138" s="235" t="s">
        <v>1</v>
      </c>
      <c r="N138" s="236" t="s">
        <v>41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0.098</v>
      </c>
      <c r="T138" s="238">
        <f>S138*H138</f>
        <v>2.3020199999999997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188</v>
      </c>
      <c r="AT138" s="239" t="s">
        <v>183</v>
      </c>
      <c r="AU138" s="239" t="s">
        <v>84</v>
      </c>
      <c r="AY138" s="18" t="s">
        <v>181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80</v>
      </c>
      <c r="BK138" s="240">
        <f>ROUND(I138*H138,2)</f>
        <v>0</v>
      </c>
      <c r="BL138" s="18" t="s">
        <v>188</v>
      </c>
      <c r="BM138" s="239" t="s">
        <v>195</v>
      </c>
    </row>
    <row r="139" spans="1:51" s="13" customFormat="1" ht="12">
      <c r="A139" s="13"/>
      <c r="B139" s="241"/>
      <c r="C139" s="242"/>
      <c r="D139" s="243" t="s">
        <v>190</v>
      </c>
      <c r="E139" s="244" t="s">
        <v>1</v>
      </c>
      <c r="F139" s="245" t="s">
        <v>191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190</v>
      </c>
      <c r="AU139" s="251" t="s">
        <v>84</v>
      </c>
      <c r="AV139" s="13" t="s">
        <v>80</v>
      </c>
      <c r="AW139" s="13" t="s">
        <v>32</v>
      </c>
      <c r="AX139" s="13" t="s">
        <v>76</v>
      </c>
      <c r="AY139" s="251" t="s">
        <v>181</v>
      </c>
    </row>
    <row r="140" spans="1:51" s="14" customFormat="1" ht="12">
      <c r="A140" s="14"/>
      <c r="B140" s="252"/>
      <c r="C140" s="253"/>
      <c r="D140" s="243" t="s">
        <v>190</v>
      </c>
      <c r="E140" s="254" t="s">
        <v>1</v>
      </c>
      <c r="F140" s="255" t="s">
        <v>1317</v>
      </c>
      <c r="G140" s="253"/>
      <c r="H140" s="256">
        <v>23.49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190</v>
      </c>
      <c r="AU140" s="262" t="s">
        <v>84</v>
      </c>
      <c r="AV140" s="14" t="s">
        <v>84</v>
      </c>
      <c r="AW140" s="14" t="s">
        <v>32</v>
      </c>
      <c r="AX140" s="14" t="s">
        <v>80</v>
      </c>
      <c r="AY140" s="262" t="s">
        <v>181</v>
      </c>
    </row>
    <row r="141" spans="1:65" s="2" customFormat="1" ht="16.5" customHeight="1">
      <c r="A141" s="39"/>
      <c r="B141" s="40"/>
      <c r="C141" s="228" t="s">
        <v>188</v>
      </c>
      <c r="D141" s="228" t="s">
        <v>183</v>
      </c>
      <c r="E141" s="229" t="s">
        <v>1207</v>
      </c>
      <c r="F141" s="230" t="s">
        <v>1208</v>
      </c>
      <c r="G141" s="231" t="s">
        <v>203</v>
      </c>
      <c r="H141" s="232">
        <v>4</v>
      </c>
      <c r="I141" s="233"/>
      <c r="J141" s="234">
        <f>ROUND(I141*H141,2)</f>
        <v>0</v>
      </c>
      <c r="K141" s="230" t="s">
        <v>187</v>
      </c>
      <c r="L141" s="45"/>
      <c r="M141" s="235" t="s">
        <v>1</v>
      </c>
      <c r="N141" s="236" t="s">
        <v>41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0.29</v>
      </c>
      <c r="T141" s="238">
        <f>S141*H141</f>
        <v>1.16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188</v>
      </c>
      <c r="AT141" s="239" t="s">
        <v>183</v>
      </c>
      <c r="AU141" s="239" t="s">
        <v>84</v>
      </c>
      <c r="AY141" s="18" t="s">
        <v>181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80</v>
      </c>
      <c r="BK141" s="240">
        <f>ROUND(I141*H141,2)</f>
        <v>0</v>
      </c>
      <c r="BL141" s="18" t="s">
        <v>188</v>
      </c>
      <c r="BM141" s="239" t="s">
        <v>1318</v>
      </c>
    </row>
    <row r="142" spans="1:51" s="13" customFormat="1" ht="12">
      <c r="A142" s="13"/>
      <c r="B142" s="241"/>
      <c r="C142" s="242"/>
      <c r="D142" s="243" t="s">
        <v>190</v>
      </c>
      <c r="E142" s="244" t="s">
        <v>1</v>
      </c>
      <c r="F142" s="245" t="s">
        <v>191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190</v>
      </c>
      <c r="AU142" s="251" t="s">
        <v>84</v>
      </c>
      <c r="AV142" s="13" t="s">
        <v>80</v>
      </c>
      <c r="AW142" s="13" t="s">
        <v>32</v>
      </c>
      <c r="AX142" s="13" t="s">
        <v>76</v>
      </c>
      <c r="AY142" s="251" t="s">
        <v>181</v>
      </c>
    </row>
    <row r="143" spans="1:51" s="14" customFormat="1" ht="12">
      <c r="A143" s="14"/>
      <c r="B143" s="252"/>
      <c r="C143" s="253"/>
      <c r="D143" s="243" t="s">
        <v>190</v>
      </c>
      <c r="E143" s="254" t="s">
        <v>1</v>
      </c>
      <c r="F143" s="255" t="s">
        <v>1319</v>
      </c>
      <c r="G143" s="253"/>
      <c r="H143" s="256">
        <v>4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190</v>
      </c>
      <c r="AU143" s="262" t="s">
        <v>84</v>
      </c>
      <c r="AV143" s="14" t="s">
        <v>84</v>
      </c>
      <c r="AW143" s="14" t="s">
        <v>32</v>
      </c>
      <c r="AX143" s="14" t="s">
        <v>80</v>
      </c>
      <c r="AY143" s="262" t="s">
        <v>181</v>
      </c>
    </row>
    <row r="144" spans="1:65" s="2" customFormat="1" ht="16.5" customHeight="1">
      <c r="A144" s="39"/>
      <c r="B144" s="40"/>
      <c r="C144" s="228" t="s">
        <v>206</v>
      </c>
      <c r="D144" s="228" t="s">
        <v>183</v>
      </c>
      <c r="E144" s="229" t="s">
        <v>201</v>
      </c>
      <c r="F144" s="230" t="s">
        <v>202</v>
      </c>
      <c r="G144" s="231" t="s">
        <v>203</v>
      </c>
      <c r="H144" s="232">
        <v>8</v>
      </c>
      <c r="I144" s="233"/>
      <c r="J144" s="234">
        <f>ROUND(I144*H144,2)</f>
        <v>0</v>
      </c>
      <c r="K144" s="230" t="s">
        <v>187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0.205</v>
      </c>
      <c r="T144" s="238">
        <f>S144*H144</f>
        <v>1.64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188</v>
      </c>
      <c r="AT144" s="239" t="s">
        <v>183</v>
      </c>
      <c r="AU144" s="239" t="s">
        <v>84</v>
      </c>
      <c r="AY144" s="18" t="s">
        <v>181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80</v>
      </c>
      <c r="BK144" s="240">
        <f>ROUND(I144*H144,2)</f>
        <v>0</v>
      </c>
      <c r="BL144" s="18" t="s">
        <v>188</v>
      </c>
      <c r="BM144" s="239" t="s">
        <v>204</v>
      </c>
    </row>
    <row r="145" spans="1:51" s="13" customFormat="1" ht="12">
      <c r="A145" s="13"/>
      <c r="B145" s="241"/>
      <c r="C145" s="242"/>
      <c r="D145" s="243" t="s">
        <v>190</v>
      </c>
      <c r="E145" s="244" t="s">
        <v>1</v>
      </c>
      <c r="F145" s="245" t="s">
        <v>191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190</v>
      </c>
      <c r="AU145" s="251" t="s">
        <v>84</v>
      </c>
      <c r="AV145" s="13" t="s">
        <v>80</v>
      </c>
      <c r="AW145" s="13" t="s">
        <v>32</v>
      </c>
      <c r="AX145" s="13" t="s">
        <v>76</v>
      </c>
      <c r="AY145" s="251" t="s">
        <v>181</v>
      </c>
    </row>
    <row r="146" spans="1:51" s="14" customFormat="1" ht="12">
      <c r="A146" s="14"/>
      <c r="B146" s="252"/>
      <c r="C146" s="253"/>
      <c r="D146" s="243" t="s">
        <v>190</v>
      </c>
      <c r="E146" s="254" t="s">
        <v>1</v>
      </c>
      <c r="F146" s="255" t="s">
        <v>1146</v>
      </c>
      <c r="G146" s="253"/>
      <c r="H146" s="256">
        <v>8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190</v>
      </c>
      <c r="AU146" s="262" t="s">
        <v>84</v>
      </c>
      <c r="AV146" s="14" t="s">
        <v>84</v>
      </c>
      <c r="AW146" s="14" t="s">
        <v>32</v>
      </c>
      <c r="AX146" s="14" t="s">
        <v>80</v>
      </c>
      <c r="AY146" s="262" t="s">
        <v>181</v>
      </c>
    </row>
    <row r="147" spans="1:65" s="2" customFormat="1" ht="24.15" customHeight="1">
      <c r="A147" s="39"/>
      <c r="B147" s="40"/>
      <c r="C147" s="228" t="s">
        <v>14</v>
      </c>
      <c r="D147" s="228" t="s">
        <v>183</v>
      </c>
      <c r="E147" s="229" t="s">
        <v>207</v>
      </c>
      <c r="F147" s="230" t="s">
        <v>208</v>
      </c>
      <c r="G147" s="231" t="s">
        <v>209</v>
      </c>
      <c r="H147" s="232">
        <v>4.5</v>
      </c>
      <c r="I147" s="233"/>
      <c r="J147" s="234">
        <f>ROUND(I147*H147,2)</f>
        <v>0</v>
      </c>
      <c r="K147" s="230" t="s">
        <v>187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3E-05</v>
      </c>
      <c r="R147" s="237">
        <f>Q147*H147</f>
        <v>0.000135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188</v>
      </c>
      <c r="AT147" s="239" t="s">
        <v>183</v>
      </c>
      <c r="AU147" s="239" t="s">
        <v>84</v>
      </c>
      <c r="AY147" s="18" t="s">
        <v>181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80</v>
      </c>
      <c r="BK147" s="240">
        <f>ROUND(I147*H147,2)</f>
        <v>0</v>
      </c>
      <c r="BL147" s="18" t="s">
        <v>188</v>
      </c>
      <c r="BM147" s="239" t="s">
        <v>210</v>
      </c>
    </row>
    <row r="148" spans="1:51" s="13" customFormat="1" ht="12">
      <c r="A148" s="13"/>
      <c r="B148" s="241"/>
      <c r="C148" s="242"/>
      <c r="D148" s="243" t="s">
        <v>190</v>
      </c>
      <c r="E148" s="244" t="s">
        <v>1</v>
      </c>
      <c r="F148" s="245" t="s">
        <v>191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190</v>
      </c>
      <c r="AU148" s="251" t="s">
        <v>84</v>
      </c>
      <c r="AV148" s="13" t="s">
        <v>80</v>
      </c>
      <c r="AW148" s="13" t="s">
        <v>32</v>
      </c>
      <c r="AX148" s="13" t="s">
        <v>76</v>
      </c>
      <c r="AY148" s="251" t="s">
        <v>181</v>
      </c>
    </row>
    <row r="149" spans="1:51" s="14" customFormat="1" ht="12">
      <c r="A149" s="14"/>
      <c r="B149" s="252"/>
      <c r="C149" s="253"/>
      <c r="D149" s="243" t="s">
        <v>190</v>
      </c>
      <c r="E149" s="254" t="s">
        <v>1</v>
      </c>
      <c r="F149" s="255" t="s">
        <v>1320</v>
      </c>
      <c r="G149" s="253"/>
      <c r="H149" s="256">
        <v>4.5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190</v>
      </c>
      <c r="AU149" s="262" t="s">
        <v>84</v>
      </c>
      <c r="AV149" s="14" t="s">
        <v>84</v>
      </c>
      <c r="AW149" s="14" t="s">
        <v>32</v>
      </c>
      <c r="AX149" s="14" t="s">
        <v>80</v>
      </c>
      <c r="AY149" s="262" t="s">
        <v>181</v>
      </c>
    </row>
    <row r="150" spans="1:65" s="2" customFormat="1" ht="24.15" customHeight="1">
      <c r="A150" s="39"/>
      <c r="B150" s="40"/>
      <c r="C150" s="228" t="s">
        <v>217</v>
      </c>
      <c r="D150" s="228" t="s">
        <v>183</v>
      </c>
      <c r="E150" s="229" t="s">
        <v>212</v>
      </c>
      <c r="F150" s="230" t="s">
        <v>213</v>
      </c>
      <c r="G150" s="231" t="s">
        <v>214</v>
      </c>
      <c r="H150" s="232">
        <v>0.45</v>
      </c>
      <c r="I150" s="233"/>
      <c r="J150" s="234">
        <f>ROUND(I150*H150,2)</f>
        <v>0</v>
      </c>
      <c r="K150" s="230" t="s">
        <v>187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188</v>
      </c>
      <c r="AT150" s="239" t="s">
        <v>183</v>
      </c>
      <c r="AU150" s="239" t="s">
        <v>84</v>
      </c>
      <c r="AY150" s="18" t="s">
        <v>181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80</v>
      </c>
      <c r="BK150" s="240">
        <f>ROUND(I150*H150,2)</f>
        <v>0</v>
      </c>
      <c r="BL150" s="18" t="s">
        <v>188</v>
      </c>
      <c r="BM150" s="239" t="s">
        <v>215</v>
      </c>
    </row>
    <row r="151" spans="1:51" s="13" customFormat="1" ht="12">
      <c r="A151" s="13"/>
      <c r="B151" s="241"/>
      <c r="C151" s="242"/>
      <c r="D151" s="243" t="s">
        <v>190</v>
      </c>
      <c r="E151" s="244" t="s">
        <v>1</v>
      </c>
      <c r="F151" s="245" t="s">
        <v>191</v>
      </c>
      <c r="G151" s="242"/>
      <c r="H151" s="244" t="s">
        <v>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190</v>
      </c>
      <c r="AU151" s="251" t="s">
        <v>84</v>
      </c>
      <c r="AV151" s="13" t="s">
        <v>80</v>
      </c>
      <c r="AW151" s="13" t="s">
        <v>32</v>
      </c>
      <c r="AX151" s="13" t="s">
        <v>76</v>
      </c>
      <c r="AY151" s="251" t="s">
        <v>181</v>
      </c>
    </row>
    <row r="152" spans="1:51" s="14" customFormat="1" ht="12">
      <c r="A152" s="14"/>
      <c r="B152" s="252"/>
      <c r="C152" s="253"/>
      <c r="D152" s="243" t="s">
        <v>190</v>
      </c>
      <c r="E152" s="254" t="s">
        <v>1</v>
      </c>
      <c r="F152" s="255" t="s">
        <v>1321</v>
      </c>
      <c r="G152" s="253"/>
      <c r="H152" s="256">
        <v>0.45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190</v>
      </c>
      <c r="AU152" s="262" t="s">
        <v>84</v>
      </c>
      <c r="AV152" s="14" t="s">
        <v>84</v>
      </c>
      <c r="AW152" s="14" t="s">
        <v>32</v>
      </c>
      <c r="AX152" s="14" t="s">
        <v>80</v>
      </c>
      <c r="AY152" s="262" t="s">
        <v>181</v>
      </c>
    </row>
    <row r="153" spans="1:65" s="2" customFormat="1" ht="24.15" customHeight="1">
      <c r="A153" s="39"/>
      <c r="B153" s="40"/>
      <c r="C153" s="228" t="s">
        <v>222</v>
      </c>
      <c r="D153" s="228" t="s">
        <v>183</v>
      </c>
      <c r="E153" s="229" t="s">
        <v>218</v>
      </c>
      <c r="F153" s="230" t="s">
        <v>219</v>
      </c>
      <c r="G153" s="231" t="s">
        <v>203</v>
      </c>
      <c r="H153" s="232">
        <v>0.81</v>
      </c>
      <c r="I153" s="233"/>
      <c r="J153" s="234">
        <f>ROUND(I153*H153,2)</f>
        <v>0</v>
      </c>
      <c r="K153" s="230" t="s">
        <v>187</v>
      </c>
      <c r="L153" s="45"/>
      <c r="M153" s="235" t="s">
        <v>1</v>
      </c>
      <c r="N153" s="236" t="s">
        <v>41</v>
      </c>
      <c r="O153" s="92"/>
      <c r="P153" s="237">
        <f>O153*H153</f>
        <v>0</v>
      </c>
      <c r="Q153" s="237">
        <v>0.00868</v>
      </c>
      <c r="R153" s="237">
        <f>Q153*H153</f>
        <v>0.0070308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188</v>
      </c>
      <c r="AT153" s="239" t="s">
        <v>183</v>
      </c>
      <c r="AU153" s="239" t="s">
        <v>84</v>
      </c>
      <c r="AY153" s="18" t="s">
        <v>181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80</v>
      </c>
      <c r="BK153" s="240">
        <f>ROUND(I153*H153,2)</f>
        <v>0</v>
      </c>
      <c r="BL153" s="18" t="s">
        <v>188</v>
      </c>
      <c r="BM153" s="239" t="s">
        <v>1322</v>
      </c>
    </row>
    <row r="154" spans="1:51" s="13" customFormat="1" ht="12">
      <c r="A154" s="13"/>
      <c r="B154" s="241"/>
      <c r="C154" s="242"/>
      <c r="D154" s="243" t="s">
        <v>190</v>
      </c>
      <c r="E154" s="244" t="s">
        <v>1</v>
      </c>
      <c r="F154" s="245" t="s">
        <v>191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190</v>
      </c>
      <c r="AU154" s="251" t="s">
        <v>84</v>
      </c>
      <c r="AV154" s="13" t="s">
        <v>80</v>
      </c>
      <c r="AW154" s="13" t="s">
        <v>32</v>
      </c>
      <c r="AX154" s="13" t="s">
        <v>76</v>
      </c>
      <c r="AY154" s="251" t="s">
        <v>181</v>
      </c>
    </row>
    <row r="155" spans="1:51" s="14" customFormat="1" ht="12">
      <c r="A155" s="14"/>
      <c r="B155" s="252"/>
      <c r="C155" s="253"/>
      <c r="D155" s="243" t="s">
        <v>190</v>
      </c>
      <c r="E155" s="254" t="s">
        <v>1</v>
      </c>
      <c r="F155" s="255" t="s">
        <v>236</v>
      </c>
      <c r="G155" s="253"/>
      <c r="H155" s="256">
        <v>0.81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190</v>
      </c>
      <c r="AU155" s="262" t="s">
        <v>84</v>
      </c>
      <c r="AV155" s="14" t="s">
        <v>84</v>
      </c>
      <c r="AW155" s="14" t="s">
        <v>32</v>
      </c>
      <c r="AX155" s="14" t="s">
        <v>80</v>
      </c>
      <c r="AY155" s="262" t="s">
        <v>181</v>
      </c>
    </row>
    <row r="156" spans="1:65" s="2" customFormat="1" ht="24.15" customHeight="1">
      <c r="A156" s="39"/>
      <c r="B156" s="40"/>
      <c r="C156" s="228" t="s">
        <v>227</v>
      </c>
      <c r="D156" s="228" t="s">
        <v>183</v>
      </c>
      <c r="E156" s="229" t="s">
        <v>1323</v>
      </c>
      <c r="F156" s="230" t="s">
        <v>1324</v>
      </c>
      <c r="G156" s="231" t="s">
        <v>203</v>
      </c>
      <c r="H156" s="232">
        <v>2.43</v>
      </c>
      <c r="I156" s="233"/>
      <c r="J156" s="234">
        <f>ROUND(I156*H156,2)</f>
        <v>0</v>
      </c>
      <c r="K156" s="230" t="s">
        <v>187</v>
      </c>
      <c r="L156" s="45"/>
      <c r="M156" s="235" t="s">
        <v>1</v>
      </c>
      <c r="N156" s="236" t="s">
        <v>41</v>
      </c>
      <c r="O156" s="92"/>
      <c r="P156" s="237">
        <f>O156*H156</f>
        <v>0</v>
      </c>
      <c r="Q156" s="237">
        <v>0.01269</v>
      </c>
      <c r="R156" s="237">
        <f>Q156*H156</f>
        <v>0.0308367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188</v>
      </c>
      <c r="AT156" s="239" t="s">
        <v>183</v>
      </c>
      <c r="AU156" s="239" t="s">
        <v>84</v>
      </c>
      <c r="AY156" s="18" t="s">
        <v>181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80</v>
      </c>
      <c r="BK156" s="240">
        <f>ROUND(I156*H156,2)</f>
        <v>0</v>
      </c>
      <c r="BL156" s="18" t="s">
        <v>188</v>
      </c>
      <c r="BM156" s="239" t="s">
        <v>801</v>
      </c>
    </row>
    <row r="157" spans="1:51" s="13" customFormat="1" ht="12">
      <c r="A157" s="13"/>
      <c r="B157" s="241"/>
      <c r="C157" s="242"/>
      <c r="D157" s="243" t="s">
        <v>190</v>
      </c>
      <c r="E157" s="244" t="s">
        <v>1</v>
      </c>
      <c r="F157" s="245" t="s">
        <v>191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190</v>
      </c>
      <c r="AU157" s="251" t="s">
        <v>84</v>
      </c>
      <c r="AV157" s="13" t="s">
        <v>80</v>
      </c>
      <c r="AW157" s="13" t="s">
        <v>32</v>
      </c>
      <c r="AX157" s="13" t="s">
        <v>76</v>
      </c>
      <c r="AY157" s="251" t="s">
        <v>181</v>
      </c>
    </row>
    <row r="158" spans="1:51" s="14" customFormat="1" ht="12">
      <c r="A158" s="14"/>
      <c r="B158" s="252"/>
      <c r="C158" s="253"/>
      <c r="D158" s="243" t="s">
        <v>190</v>
      </c>
      <c r="E158" s="254" t="s">
        <v>1</v>
      </c>
      <c r="F158" s="255" t="s">
        <v>915</v>
      </c>
      <c r="G158" s="253"/>
      <c r="H158" s="256">
        <v>2.43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190</v>
      </c>
      <c r="AU158" s="262" t="s">
        <v>84</v>
      </c>
      <c r="AV158" s="14" t="s">
        <v>84</v>
      </c>
      <c r="AW158" s="14" t="s">
        <v>32</v>
      </c>
      <c r="AX158" s="14" t="s">
        <v>80</v>
      </c>
      <c r="AY158" s="262" t="s">
        <v>181</v>
      </c>
    </row>
    <row r="159" spans="1:65" s="2" customFormat="1" ht="16.5" customHeight="1">
      <c r="A159" s="39"/>
      <c r="B159" s="40"/>
      <c r="C159" s="228" t="s">
        <v>232</v>
      </c>
      <c r="D159" s="228" t="s">
        <v>183</v>
      </c>
      <c r="E159" s="229" t="s">
        <v>249</v>
      </c>
      <c r="F159" s="230" t="s">
        <v>250</v>
      </c>
      <c r="G159" s="231" t="s">
        <v>203</v>
      </c>
      <c r="H159" s="232">
        <v>18</v>
      </c>
      <c r="I159" s="233"/>
      <c r="J159" s="234">
        <f>ROUND(I159*H159,2)</f>
        <v>0</v>
      </c>
      <c r="K159" s="230" t="s">
        <v>187</v>
      </c>
      <c r="L159" s="45"/>
      <c r="M159" s="235" t="s">
        <v>1</v>
      </c>
      <c r="N159" s="236" t="s">
        <v>41</v>
      </c>
      <c r="O159" s="92"/>
      <c r="P159" s="237">
        <f>O159*H159</f>
        <v>0</v>
      </c>
      <c r="Q159" s="237">
        <v>0.00056</v>
      </c>
      <c r="R159" s="237">
        <f>Q159*H159</f>
        <v>0.010079999999999999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188</v>
      </c>
      <c r="AT159" s="239" t="s">
        <v>183</v>
      </c>
      <c r="AU159" s="239" t="s">
        <v>84</v>
      </c>
      <c r="AY159" s="18" t="s">
        <v>181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80</v>
      </c>
      <c r="BK159" s="240">
        <f>ROUND(I159*H159,2)</f>
        <v>0</v>
      </c>
      <c r="BL159" s="18" t="s">
        <v>188</v>
      </c>
      <c r="BM159" s="239" t="s">
        <v>1148</v>
      </c>
    </row>
    <row r="160" spans="1:51" s="13" customFormat="1" ht="12">
      <c r="A160" s="13"/>
      <c r="B160" s="241"/>
      <c r="C160" s="242"/>
      <c r="D160" s="243" t="s">
        <v>190</v>
      </c>
      <c r="E160" s="244" t="s">
        <v>1</v>
      </c>
      <c r="F160" s="245" t="s">
        <v>252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190</v>
      </c>
      <c r="AU160" s="251" t="s">
        <v>84</v>
      </c>
      <c r="AV160" s="13" t="s">
        <v>80</v>
      </c>
      <c r="AW160" s="13" t="s">
        <v>32</v>
      </c>
      <c r="AX160" s="13" t="s">
        <v>76</v>
      </c>
      <c r="AY160" s="251" t="s">
        <v>181</v>
      </c>
    </row>
    <row r="161" spans="1:51" s="14" customFormat="1" ht="12">
      <c r="A161" s="14"/>
      <c r="B161" s="252"/>
      <c r="C161" s="253"/>
      <c r="D161" s="243" t="s">
        <v>190</v>
      </c>
      <c r="E161" s="254" t="s">
        <v>1</v>
      </c>
      <c r="F161" s="255" t="s">
        <v>1325</v>
      </c>
      <c r="G161" s="253"/>
      <c r="H161" s="256">
        <v>18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190</v>
      </c>
      <c r="AU161" s="262" t="s">
        <v>84</v>
      </c>
      <c r="AV161" s="14" t="s">
        <v>84</v>
      </c>
      <c r="AW161" s="14" t="s">
        <v>32</v>
      </c>
      <c r="AX161" s="14" t="s">
        <v>80</v>
      </c>
      <c r="AY161" s="262" t="s">
        <v>181</v>
      </c>
    </row>
    <row r="162" spans="1:65" s="2" customFormat="1" ht="21.75" customHeight="1">
      <c r="A162" s="39"/>
      <c r="B162" s="40"/>
      <c r="C162" s="228" t="s">
        <v>237</v>
      </c>
      <c r="D162" s="228" t="s">
        <v>183</v>
      </c>
      <c r="E162" s="229" t="s">
        <v>255</v>
      </c>
      <c r="F162" s="230" t="s">
        <v>256</v>
      </c>
      <c r="G162" s="231" t="s">
        <v>203</v>
      </c>
      <c r="H162" s="232">
        <v>18</v>
      </c>
      <c r="I162" s="233"/>
      <c r="J162" s="234">
        <f>ROUND(I162*H162,2)</f>
        <v>0</v>
      </c>
      <c r="K162" s="230" t="s">
        <v>187</v>
      </c>
      <c r="L162" s="45"/>
      <c r="M162" s="235" t="s">
        <v>1</v>
      </c>
      <c r="N162" s="236" t="s">
        <v>41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188</v>
      </c>
      <c r="AT162" s="239" t="s">
        <v>183</v>
      </c>
      <c r="AU162" s="239" t="s">
        <v>84</v>
      </c>
      <c r="AY162" s="18" t="s">
        <v>181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80</v>
      </c>
      <c r="BK162" s="240">
        <f>ROUND(I162*H162,2)</f>
        <v>0</v>
      </c>
      <c r="BL162" s="18" t="s">
        <v>188</v>
      </c>
      <c r="BM162" s="239" t="s">
        <v>1150</v>
      </c>
    </row>
    <row r="163" spans="1:51" s="13" customFormat="1" ht="12">
      <c r="A163" s="13"/>
      <c r="B163" s="241"/>
      <c r="C163" s="242"/>
      <c r="D163" s="243" t="s">
        <v>190</v>
      </c>
      <c r="E163" s="244" t="s">
        <v>1</v>
      </c>
      <c r="F163" s="245" t="s">
        <v>252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190</v>
      </c>
      <c r="AU163" s="251" t="s">
        <v>84</v>
      </c>
      <c r="AV163" s="13" t="s">
        <v>80</v>
      </c>
      <c r="AW163" s="13" t="s">
        <v>32</v>
      </c>
      <c r="AX163" s="13" t="s">
        <v>76</v>
      </c>
      <c r="AY163" s="251" t="s">
        <v>181</v>
      </c>
    </row>
    <row r="164" spans="1:51" s="14" customFormat="1" ht="12">
      <c r="A164" s="14"/>
      <c r="B164" s="252"/>
      <c r="C164" s="253"/>
      <c r="D164" s="243" t="s">
        <v>190</v>
      </c>
      <c r="E164" s="254" t="s">
        <v>1</v>
      </c>
      <c r="F164" s="255" t="s">
        <v>1325</v>
      </c>
      <c r="G164" s="253"/>
      <c r="H164" s="256">
        <v>18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190</v>
      </c>
      <c r="AU164" s="262" t="s">
        <v>84</v>
      </c>
      <c r="AV164" s="14" t="s">
        <v>84</v>
      </c>
      <c r="AW164" s="14" t="s">
        <v>32</v>
      </c>
      <c r="AX164" s="14" t="s">
        <v>80</v>
      </c>
      <c r="AY164" s="262" t="s">
        <v>181</v>
      </c>
    </row>
    <row r="165" spans="1:65" s="2" customFormat="1" ht="24.15" customHeight="1">
      <c r="A165" s="39"/>
      <c r="B165" s="40"/>
      <c r="C165" s="228" t="s">
        <v>242</v>
      </c>
      <c r="D165" s="228" t="s">
        <v>183</v>
      </c>
      <c r="E165" s="229" t="s">
        <v>243</v>
      </c>
      <c r="F165" s="230" t="s">
        <v>244</v>
      </c>
      <c r="G165" s="231" t="s">
        <v>245</v>
      </c>
      <c r="H165" s="232">
        <v>10.044</v>
      </c>
      <c r="I165" s="233"/>
      <c r="J165" s="234">
        <f>ROUND(I165*H165,2)</f>
        <v>0</v>
      </c>
      <c r="K165" s="230" t="s">
        <v>187</v>
      </c>
      <c r="L165" s="45"/>
      <c r="M165" s="235" t="s">
        <v>1</v>
      </c>
      <c r="N165" s="236" t="s">
        <v>41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188</v>
      </c>
      <c r="AT165" s="239" t="s">
        <v>183</v>
      </c>
      <c r="AU165" s="239" t="s">
        <v>84</v>
      </c>
      <c r="AY165" s="18" t="s">
        <v>181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80</v>
      </c>
      <c r="BK165" s="240">
        <f>ROUND(I165*H165,2)</f>
        <v>0</v>
      </c>
      <c r="BL165" s="18" t="s">
        <v>188</v>
      </c>
      <c r="BM165" s="239" t="s">
        <v>246</v>
      </c>
    </row>
    <row r="166" spans="1:51" s="13" customFormat="1" ht="12">
      <c r="A166" s="13"/>
      <c r="B166" s="241"/>
      <c r="C166" s="242"/>
      <c r="D166" s="243" t="s">
        <v>190</v>
      </c>
      <c r="E166" s="244" t="s">
        <v>1</v>
      </c>
      <c r="F166" s="245" t="s">
        <v>191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190</v>
      </c>
      <c r="AU166" s="251" t="s">
        <v>84</v>
      </c>
      <c r="AV166" s="13" t="s">
        <v>80</v>
      </c>
      <c r="AW166" s="13" t="s">
        <v>32</v>
      </c>
      <c r="AX166" s="13" t="s">
        <v>76</v>
      </c>
      <c r="AY166" s="251" t="s">
        <v>181</v>
      </c>
    </row>
    <row r="167" spans="1:51" s="14" customFormat="1" ht="12">
      <c r="A167" s="14"/>
      <c r="B167" s="252"/>
      <c r="C167" s="253"/>
      <c r="D167" s="243" t="s">
        <v>190</v>
      </c>
      <c r="E167" s="254" t="s">
        <v>1</v>
      </c>
      <c r="F167" s="255" t="s">
        <v>1326</v>
      </c>
      <c r="G167" s="253"/>
      <c r="H167" s="256">
        <v>10.044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190</v>
      </c>
      <c r="AU167" s="262" t="s">
        <v>84</v>
      </c>
      <c r="AV167" s="14" t="s">
        <v>84</v>
      </c>
      <c r="AW167" s="14" t="s">
        <v>32</v>
      </c>
      <c r="AX167" s="14" t="s">
        <v>80</v>
      </c>
      <c r="AY167" s="262" t="s">
        <v>181</v>
      </c>
    </row>
    <row r="168" spans="1:65" s="2" customFormat="1" ht="24.15" customHeight="1">
      <c r="A168" s="39"/>
      <c r="B168" s="40"/>
      <c r="C168" s="228" t="s">
        <v>248</v>
      </c>
      <c r="D168" s="228" t="s">
        <v>183</v>
      </c>
      <c r="E168" s="229" t="s">
        <v>808</v>
      </c>
      <c r="F168" s="230" t="s">
        <v>809</v>
      </c>
      <c r="G168" s="231" t="s">
        <v>459</v>
      </c>
      <c r="H168" s="232">
        <v>9</v>
      </c>
      <c r="I168" s="233"/>
      <c r="J168" s="234">
        <f>ROUND(I168*H168,2)</f>
        <v>0</v>
      </c>
      <c r="K168" s="230" t="s">
        <v>187</v>
      </c>
      <c r="L168" s="45"/>
      <c r="M168" s="235" t="s">
        <v>1</v>
      </c>
      <c r="N168" s="236" t="s">
        <v>41</v>
      </c>
      <c r="O168" s="92"/>
      <c r="P168" s="237">
        <f>O168*H168</f>
        <v>0</v>
      </c>
      <c r="Q168" s="237">
        <v>0.00065</v>
      </c>
      <c r="R168" s="237">
        <f>Q168*H168</f>
        <v>0.005849999999999999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188</v>
      </c>
      <c r="AT168" s="239" t="s">
        <v>183</v>
      </c>
      <c r="AU168" s="239" t="s">
        <v>84</v>
      </c>
      <c r="AY168" s="18" t="s">
        <v>181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80</v>
      </c>
      <c r="BK168" s="240">
        <f>ROUND(I168*H168,2)</f>
        <v>0</v>
      </c>
      <c r="BL168" s="18" t="s">
        <v>188</v>
      </c>
      <c r="BM168" s="239" t="s">
        <v>810</v>
      </c>
    </row>
    <row r="169" spans="1:51" s="13" customFormat="1" ht="12">
      <c r="A169" s="13"/>
      <c r="B169" s="241"/>
      <c r="C169" s="242"/>
      <c r="D169" s="243" t="s">
        <v>190</v>
      </c>
      <c r="E169" s="244" t="s">
        <v>1</v>
      </c>
      <c r="F169" s="245" t="s">
        <v>191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190</v>
      </c>
      <c r="AU169" s="251" t="s">
        <v>84</v>
      </c>
      <c r="AV169" s="13" t="s">
        <v>80</v>
      </c>
      <c r="AW169" s="13" t="s">
        <v>32</v>
      </c>
      <c r="AX169" s="13" t="s">
        <v>76</v>
      </c>
      <c r="AY169" s="251" t="s">
        <v>181</v>
      </c>
    </row>
    <row r="170" spans="1:51" s="14" customFormat="1" ht="12">
      <c r="A170" s="14"/>
      <c r="B170" s="252"/>
      <c r="C170" s="253"/>
      <c r="D170" s="243" t="s">
        <v>190</v>
      </c>
      <c r="E170" s="254" t="s">
        <v>1</v>
      </c>
      <c r="F170" s="255" t="s">
        <v>227</v>
      </c>
      <c r="G170" s="253"/>
      <c r="H170" s="256">
        <v>9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190</v>
      </c>
      <c r="AU170" s="262" t="s">
        <v>84</v>
      </c>
      <c r="AV170" s="14" t="s">
        <v>84</v>
      </c>
      <c r="AW170" s="14" t="s">
        <v>32</v>
      </c>
      <c r="AX170" s="14" t="s">
        <v>80</v>
      </c>
      <c r="AY170" s="262" t="s">
        <v>181</v>
      </c>
    </row>
    <row r="171" spans="1:65" s="2" customFormat="1" ht="24.15" customHeight="1">
      <c r="A171" s="39"/>
      <c r="B171" s="40"/>
      <c r="C171" s="228" t="s">
        <v>254</v>
      </c>
      <c r="D171" s="228" t="s">
        <v>183</v>
      </c>
      <c r="E171" s="229" t="s">
        <v>811</v>
      </c>
      <c r="F171" s="230" t="s">
        <v>812</v>
      </c>
      <c r="G171" s="231" t="s">
        <v>459</v>
      </c>
      <c r="H171" s="232">
        <v>9</v>
      </c>
      <c r="I171" s="233"/>
      <c r="J171" s="234">
        <f>ROUND(I171*H171,2)</f>
        <v>0</v>
      </c>
      <c r="K171" s="230" t="s">
        <v>187</v>
      </c>
      <c r="L171" s="45"/>
      <c r="M171" s="235" t="s">
        <v>1</v>
      </c>
      <c r="N171" s="236" t="s">
        <v>41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188</v>
      </c>
      <c r="AT171" s="239" t="s">
        <v>183</v>
      </c>
      <c r="AU171" s="239" t="s">
        <v>84</v>
      </c>
      <c r="AY171" s="18" t="s">
        <v>181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80</v>
      </c>
      <c r="BK171" s="240">
        <f>ROUND(I171*H171,2)</f>
        <v>0</v>
      </c>
      <c r="BL171" s="18" t="s">
        <v>188</v>
      </c>
      <c r="BM171" s="239" t="s">
        <v>813</v>
      </c>
    </row>
    <row r="172" spans="1:51" s="13" customFormat="1" ht="12">
      <c r="A172" s="13"/>
      <c r="B172" s="241"/>
      <c r="C172" s="242"/>
      <c r="D172" s="243" t="s">
        <v>190</v>
      </c>
      <c r="E172" s="244" t="s">
        <v>1</v>
      </c>
      <c r="F172" s="245" t="s">
        <v>191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190</v>
      </c>
      <c r="AU172" s="251" t="s">
        <v>84</v>
      </c>
      <c r="AV172" s="13" t="s">
        <v>80</v>
      </c>
      <c r="AW172" s="13" t="s">
        <v>32</v>
      </c>
      <c r="AX172" s="13" t="s">
        <v>76</v>
      </c>
      <c r="AY172" s="251" t="s">
        <v>181</v>
      </c>
    </row>
    <row r="173" spans="1:51" s="14" customFormat="1" ht="12">
      <c r="A173" s="14"/>
      <c r="B173" s="252"/>
      <c r="C173" s="253"/>
      <c r="D173" s="243" t="s">
        <v>190</v>
      </c>
      <c r="E173" s="254" t="s">
        <v>1</v>
      </c>
      <c r="F173" s="255" t="s">
        <v>227</v>
      </c>
      <c r="G173" s="253"/>
      <c r="H173" s="256">
        <v>9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190</v>
      </c>
      <c r="AU173" s="262" t="s">
        <v>84</v>
      </c>
      <c r="AV173" s="14" t="s">
        <v>84</v>
      </c>
      <c r="AW173" s="14" t="s">
        <v>32</v>
      </c>
      <c r="AX173" s="14" t="s">
        <v>80</v>
      </c>
      <c r="AY173" s="262" t="s">
        <v>181</v>
      </c>
    </row>
    <row r="174" spans="1:65" s="2" customFormat="1" ht="24.15" customHeight="1">
      <c r="A174" s="39"/>
      <c r="B174" s="40"/>
      <c r="C174" s="228" t="s">
        <v>8</v>
      </c>
      <c r="D174" s="228" t="s">
        <v>183</v>
      </c>
      <c r="E174" s="229" t="s">
        <v>267</v>
      </c>
      <c r="F174" s="230" t="s">
        <v>268</v>
      </c>
      <c r="G174" s="231" t="s">
        <v>203</v>
      </c>
      <c r="H174" s="232">
        <v>1.7</v>
      </c>
      <c r="I174" s="233"/>
      <c r="J174" s="234">
        <f>ROUND(I174*H174,2)</f>
        <v>0</v>
      </c>
      <c r="K174" s="230" t="s">
        <v>187</v>
      </c>
      <c r="L174" s="45"/>
      <c r="M174" s="235" t="s">
        <v>1</v>
      </c>
      <c r="N174" s="236" t="s">
        <v>41</v>
      </c>
      <c r="O174" s="92"/>
      <c r="P174" s="237">
        <f>O174*H174</f>
        <v>0</v>
      </c>
      <c r="Q174" s="237">
        <v>0.00047</v>
      </c>
      <c r="R174" s="237">
        <f>Q174*H174</f>
        <v>0.0007989999999999999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188</v>
      </c>
      <c r="AT174" s="239" t="s">
        <v>183</v>
      </c>
      <c r="AU174" s="239" t="s">
        <v>84</v>
      </c>
      <c r="AY174" s="18" t="s">
        <v>181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80</v>
      </c>
      <c r="BK174" s="240">
        <f>ROUND(I174*H174,2)</f>
        <v>0</v>
      </c>
      <c r="BL174" s="18" t="s">
        <v>188</v>
      </c>
      <c r="BM174" s="239" t="s">
        <v>269</v>
      </c>
    </row>
    <row r="175" spans="1:51" s="13" customFormat="1" ht="12">
      <c r="A175" s="13"/>
      <c r="B175" s="241"/>
      <c r="C175" s="242"/>
      <c r="D175" s="243" t="s">
        <v>190</v>
      </c>
      <c r="E175" s="244" t="s">
        <v>1</v>
      </c>
      <c r="F175" s="245" t="s">
        <v>191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190</v>
      </c>
      <c r="AU175" s="251" t="s">
        <v>84</v>
      </c>
      <c r="AV175" s="13" t="s">
        <v>80</v>
      </c>
      <c r="AW175" s="13" t="s">
        <v>32</v>
      </c>
      <c r="AX175" s="13" t="s">
        <v>76</v>
      </c>
      <c r="AY175" s="251" t="s">
        <v>181</v>
      </c>
    </row>
    <row r="176" spans="1:51" s="14" customFormat="1" ht="12">
      <c r="A176" s="14"/>
      <c r="B176" s="252"/>
      <c r="C176" s="253"/>
      <c r="D176" s="243" t="s">
        <v>190</v>
      </c>
      <c r="E176" s="254" t="s">
        <v>1</v>
      </c>
      <c r="F176" s="255" t="s">
        <v>814</v>
      </c>
      <c r="G176" s="253"/>
      <c r="H176" s="256">
        <v>1.7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190</v>
      </c>
      <c r="AU176" s="262" t="s">
        <v>84</v>
      </c>
      <c r="AV176" s="14" t="s">
        <v>84</v>
      </c>
      <c r="AW176" s="14" t="s">
        <v>32</v>
      </c>
      <c r="AX176" s="14" t="s">
        <v>80</v>
      </c>
      <c r="AY176" s="262" t="s">
        <v>181</v>
      </c>
    </row>
    <row r="177" spans="1:65" s="2" customFormat="1" ht="24.15" customHeight="1">
      <c r="A177" s="39"/>
      <c r="B177" s="40"/>
      <c r="C177" s="228" t="s">
        <v>262</v>
      </c>
      <c r="D177" s="228" t="s">
        <v>183</v>
      </c>
      <c r="E177" s="229" t="s">
        <v>272</v>
      </c>
      <c r="F177" s="230" t="s">
        <v>273</v>
      </c>
      <c r="G177" s="231" t="s">
        <v>203</v>
      </c>
      <c r="H177" s="232">
        <v>1.7</v>
      </c>
      <c r="I177" s="233"/>
      <c r="J177" s="234">
        <f>ROUND(I177*H177,2)</f>
        <v>0</v>
      </c>
      <c r="K177" s="230" t="s">
        <v>187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188</v>
      </c>
      <c r="AT177" s="239" t="s">
        <v>183</v>
      </c>
      <c r="AU177" s="239" t="s">
        <v>84</v>
      </c>
      <c r="AY177" s="18" t="s">
        <v>181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80</v>
      </c>
      <c r="BK177" s="240">
        <f>ROUND(I177*H177,2)</f>
        <v>0</v>
      </c>
      <c r="BL177" s="18" t="s">
        <v>188</v>
      </c>
      <c r="BM177" s="239" t="s">
        <v>274</v>
      </c>
    </row>
    <row r="178" spans="1:51" s="13" customFormat="1" ht="12">
      <c r="A178" s="13"/>
      <c r="B178" s="241"/>
      <c r="C178" s="242"/>
      <c r="D178" s="243" t="s">
        <v>190</v>
      </c>
      <c r="E178" s="244" t="s">
        <v>1</v>
      </c>
      <c r="F178" s="245" t="s">
        <v>191</v>
      </c>
      <c r="G178" s="242"/>
      <c r="H178" s="244" t="s">
        <v>1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190</v>
      </c>
      <c r="AU178" s="251" t="s">
        <v>84</v>
      </c>
      <c r="AV178" s="13" t="s">
        <v>80</v>
      </c>
      <c r="AW178" s="13" t="s">
        <v>32</v>
      </c>
      <c r="AX178" s="13" t="s">
        <v>76</v>
      </c>
      <c r="AY178" s="251" t="s">
        <v>181</v>
      </c>
    </row>
    <row r="179" spans="1:51" s="14" customFormat="1" ht="12">
      <c r="A179" s="14"/>
      <c r="B179" s="252"/>
      <c r="C179" s="253"/>
      <c r="D179" s="243" t="s">
        <v>190</v>
      </c>
      <c r="E179" s="254" t="s">
        <v>1</v>
      </c>
      <c r="F179" s="255" t="s">
        <v>814</v>
      </c>
      <c r="G179" s="253"/>
      <c r="H179" s="256">
        <v>1.7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190</v>
      </c>
      <c r="AU179" s="262" t="s">
        <v>84</v>
      </c>
      <c r="AV179" s="14" t="s">
        <v>84</v>
      </c>
      <c r="AW179" s="14" t="s">
        <v>32</v>
      </c>
      <c r="AX179" s="14" t="s">
        <v>80</v>
      </c>
      <c r="AY179" s="262" t="s">
        <v>181</v>
      </c>
    </row>
    <row r="180" spans="1:65" s="2" customFormat="1" ht="33" customHeight="1">
      <c r="A180" s="39"/>
      <c r="B180" s="40"/>
      <c r="C180" s="228" t="s">
        <v>266</v>
      </c>
      <c r="D180" s="228" t="s">
        <v>183</v>
      </c>
      <c r="E180" s="229" t="s">
        <v>928</v>
      </c>
      <c r="F180" s="230" t="s">
        <v>929</v>
      </c>
      <c r="G180" s="231" t="s">
        <v>245</v>
      </c>
      <c r="H180" s="232">
        <v>2.843</v>
      </c>
      <c r="I180" s="233"/>
      <c r="J180" s="234">
        <f>ROUND(I180*H180,2)</f>
        <v>0</v>
      </c>
      <c r="K180" s="230" t="s">
        <v>187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188</v>
      </c>
      <c r="AT180" s="239" t="s">
        <v>183</v>
      </c>
      <c r="AU180" s="239" t="s">
        <v>84</v>
      </c>
      <c r="AY180" s="18" t="s">
        <v>181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80</v>
      </c>
      <c r="BK180" s="240">
        <f>ROUND(I180*H180,2)</f>
        <v>0</v>
      </c>
      <c r="BL180" s="18" t="s">
        <v>188</v>
      </c>
      <c r="BM180" s="239" t="s">
        <v>278</v>
      </c>
    </row>
    <row r="181" spans="1:51" s="13" customFormat="1" ht="12">
      <c r="A181" s="13"/>
      <c r="B181" s="241"/>
      <c r="C181" s="242"/>
      <c r="D181" s="243" t="s">
        <v>190</v>
      </c>
      <c r="E181" s="244" t="s">
        <v>1</v>
      </c>
      <c r="F181" s="245" t="s">
        <v>191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190</v>
      </c>
      <c r="AU181" s="251" t="s">
        <v>84</v>
      </c>
      <c r="AV181" s="13" t="s">
        <v>80</v>
      </c>
      <c r="AW181" s="13" t="s">
        <v>32</v>
      </c>
      <c r="AX181" s="13" t="s">
        <v>76</v>
      </c>
      <c r="AY181" s="251" t="s">
        <v>181</v>
      </c>
    </row>
    <row r="182" spans="1:51" s="13" customFormat="1" ht="12">
      <c r="A182" s="13"/>
      <c r="B182" s="241"/>
      <c r="C182" s="242"/>
      <c r="D182" s="243" t="s">
        <v>190</v>
      </c>
      <c r="E182" s="244" t="s">
        <v>1</v>
      </c>
      <c r="F182" s="245" t="s">
        <v>279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190</v>
      </c>
      <c r="AU182" s="251" t="s">
        <v>84</v>
      </c>
      <c r="AV182" s="13" t="s">
        <v>80</v>
      </c>
      <c r="AW182" s="13" t="s">
        <v>32</v>
      </c>
      <c r="AX182" s="13" t="s">
        <v>76</v>
      </c>
      <c r="AY182" s="251" t="s">
        <v>181</v>
      </c>
    </row>
    <row r="183" spans="1:51" s="14" customFormat="1" ht="12">
      <c r="A183" s="14"/>
      <c r="B183" s="252"/>
      <c r="C183" s="253"/>
      <c r="D183" s="243" t="s">
        <v>190</v>
      </c>
      <c r="E183" s="254" t="s">
        <v>1</v>
      </c>
      <c r="F183" s="255" t="s">
        <v>1327</v>
      </c>
      <c r="G183" s="253"/>
      <c r="H183" s="256">
        <v>12.393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190</v>
      </c>
      <c r="AU183" s="262" t="s">
        <v>84</v>
      </c>
      <c r="AV183" s="14" t="s">
        <v>84</v>
      </c>
      <c r="AW183" s="14" t="s">
        <v>32</v>
      </c>
      <c r="AX183" s="14" t="s">
        <v>76</v>
      </c>
      <c r="AY183" s="262" t="s">
        <v>181</v>
      </c>
    </row>
    <row r="184" spans="1:51" s="14" customFormat="1" ht="12">
      <c r="A184" s="14"/>
      <c r="B184" s="252"/>
      <c r="C184" s="253"/>
      <c r="D184" s="243" t="s">
        <v>190</v>
      </c>
      <c r="E184" s="254" t="s">
        <v>1</v>
      </c>
      <c r="F184" s="255" t="s">
        <v>1328</v>
      </c>
      <c r="G184" s="253"/>
      <c r="H184" s="256">
        <v>-2.916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190</v>
      </c>
      <c r="AU184" s="262" t="s">
        <v>84</v>
      </c>
      <c r="AV184" s="14" t="s">
        <v>84</v>
      </c>
      <c r="AW184" s="14" t="s">
        <v>32</v>
      </c>
      <c r="AX184" s="14" t="s">
        <v>76</v>
      </c>
      <c r="AY184" s="262" t="s">
        <v>181</v>
      </c>
    </row>
    <row r="185" spans="1:51" s="15" customFormat="1" ht="12">
      <c r="A185" s="15"/>
      <c r="B185" s="263"/>
      <c r="C185" s="264"/>
      <c r="D185" s="243" t="s">
        <v>190</v>
      </c>
      <c r="E185" s="265" t="s">
        <v>123</v>
      </c>
      <c r="F185" s="266" t="s">
        <v>142</v>
      </c>
      <c r="G185" s="264"/>
      <c r="H185" s="267">
        <v>9.477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3" t="s">
        <v>190</v>
      </c>
      <c r="AU185" s="273" t="s">
        <v>84</v>
      </c>
      <c r="AV185" s="15" t="s">
        <v>188</v>
      </c>
      <c r="AW185" s="15" t="s">
        <v>32</v>
      </c>
      <c r="AX185" s="15" t="s">
        <v>76</v>
      </c>
      <c r="AY185" s="273" t="s">
        <v>181</v>
      </c>
    </row>
    <row r="186" spans="1:51" s="14" customFormat="1" ht="12">
      <c r="A186" s="14"/>
      <c r="B186" s="252"/>
      <c r="C186" s="253"/>
      <c r="D186" s="243" t="s">
        <v>190</v>
      </c>
      <c r="E186" s="254" t="s">
        <v>1</v>
      </c>
      <c r="F186" s="255" t="s">
        <v>286</v>
      </c>
      <c r="G186" s="253"/>
      <c r="H186" s="256">
        <v>2.843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190</v>
      </c>
      <c r="AU186" s="262" t="s">
        <v>84</v>
      </c>
      <c r="AV186" s="14" t="s">
        <v>84</v>
      </c>
      <c r="AW186" s="14" t="s">
        <v>32</v>
      </c>
      <c r="AX186" s="14" t="s">
        <v>80</v>
      </c>
      <c r="AY186" s="262" t="s">
        <v>181</v>
      </c>
    </row>
    <row r="187" spans="1:65" s="2" customFormat="1" ht="33" customHeight="1">
      <c r="A187" s="39"/>
      <c r="B187" s="40"/>
      <c r="C187" s="228" t="s">
        <v>271</v>
      </c>
      <c r="D187" s="228" t="s">
        <v>183</v>
      </c>
      <c r="E187" s="229" t="s">
        <v>937</v>
      </c>
      <c r="F187" s="230" t="s">
        <v>938</v>
      </c>
      <c r="G187" s="231" t="s">
        <v>245</v>
      </c>
      <c r="H187" s="232">
        <v>6.634</v>
      </c>
      <c r="I187" s="233"/>
      <c r="J187" s="234">
        <f>ROUND(I187*H187,2)</f>
        <v>0</v>
      </c>
      <c r="K187" s="230" t="s">
        <v>187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188</v>
      </c>
      <c r="AT187" s="239" t="s">
        <v>183</v>
      </c>
      <c r="AU187" s="239" t="s">
        <v>84</v>
      </c>
      <c r="AY187" s="18" t="s">
        <v>181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80</v>
      </c>
      <c r="BK187" s="240">
        <f>ROUND(I187*H187,2)</f>
        <v>0</v>
      </c>
      <c r="BL187" s="18" t="s">
        <v>188</v>
      </c>
      <c r="BM187" s="239" t="s">
        <v>290</v>
      </c>
    </row>
    <row r="188" spans="1:51" s="14" customFormat="1" ht="12">
      <c r="A188" s="14"/>
      <c r="B188" s="252"/>
      <c r="C188" s="253"/>
      <c r="D188" s="243" t="s">
        <v>190</v>
      </c>
      <c r="E188" s="254" t="s">
        <v>1</v>
      </c>
      <c r="F188" s="255" t="s">
        <v>291</v>
      </c>
      <c r="G188" s="253"/>
      <c r="H188" s="256">
        <v>6.634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190</v>
      </c>
      <c r="AU188" s="262" t="s">
        <v>84</v>
      </c>
      <c r="AV188" s="14" t="s">
        <v>84</v>
      </c>
      <c r="AW188" s="14" t="s">
        <v>32</v>
      </c>
      <c r="AX188" s="14" t="s">
        <v>80</v>
      </c>
      <c r="AY188" s="262" t="s">
        <v>181</v>
      </c>
    </row>
    <row r="189" spans="1:65" s="2" customFormat="1" ht="21.75" customHeight="1">
      <c r="A189" s="39"/>
      <c r="B189" s="40"/>
      <c r="C189" s="228" t="s">
        <v>275</v>
      </c>
      <c r="D189" s="228" t="s">
        <v>183</v>
      </c>
      <c r="E189" s="229" t="s">
        <v>292</v>
      </c>
      <c r="F189" s="230" t="s">
        <v>293</v>
      </c>
      <c r="G189" s="231" t="s">
        <v>186</v>
      </c>
      <c r="H189" s="232">
        <v>9.18</v>
      </c>
      <c r="I189" s="233"/>
      <c r="J189" s="234">
        <f>ROUND(I189*H189,2)</f>
        <v>0</v>
      </c>
      <c r="K189" s="230" t="s">
        <v>187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0.00084</v>
      </c>
      <c r="R189" s="237">
        <f>Q189*H189</f>
        <v>0.0077112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188</v>
      </c>
      <c r="AT189" s="239" t="s">
        <v>183</v>
      </c>
      <c r="AU189" s="239" t="s">
        <v>84</v>
      </c>
      <c r="AY189" s="18" t="s">
        <v>181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80</v>
      </c>
      <c r="BK189" s="240">
        <f>ROUND(I189*H189,2)</f>
        <v>0</v>
      </c>
      <c r="BL189" s="18" t="s">
        <v>188</v>
      </c>
      <c r="BM189" s="239" t="s">
        <v>294</v>
      </c>
    </row>
    <row r="190" spans="1:51" s="13" customFormat="1" ht="12">
      <c r="A190" s="13"/>
      <c r="B190" s="241"/>
      <c r="C190" s="242"/>
      <c r="D190" s="243" t="s">
        <v>190</v>
      </c>
      <c r="E190" s="244" t="s">
        <v>1</v>
      </c>
      <c r="F190" s="245" t="s">
        <v>191</v>
      </c>
      <c r="G190" s="242"/>
      <c r="H190" s="244" t="s">
        <v>1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190</v>
      </c>
      <c r="AU190" s="251" t="s">
        <v>84</v>
      </c>
      <c r="AV190" s="13" t="s">
        <v>80</v>
      </c>
      <c r="AW190" s="13" t="s">
        <v>32</v>
      </c>
      <c r="AX190" s="13" t="s">
        <v>76</v>
      </c>
      <c r="AY190" s="251" t="s">
        <v>181</v>
      </c>
    </row>
    <row r="191" spans="1:51" s="14" customFormat="1" ht="12">
      <c r="A191" s="14"/>
      <c r="B191" s="252"/>
      <c r="C191" s="253"/>
      <c r="D191" s="243" t="s">
        <v>190</v>
      </c>
      <c r="E191" s="254" t="s">
        <v>1</v>
      </c>
      <c r="F191" s="255" t="s">
        <v>1329</v>
      </c>
      <c r="G191" s="253"/>
      <c r="H191" s="256">
        <v>30.6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190</v>
      </c>
      <c r="AU191" s="262" t="s">
        <v>84</v>
      </c>
      <c r="AV191" s="14" t="s">
        <v>84</v>
      </c>
      <c r="AW191" s="14" t="s">
        <v>32</v>
      </c>
      <c r="AX191" s="14" t="s">
        <v>76</v>
      </c>
      <c r="AY191" s="262" t="s">
        <v>181</v>
      </c>
    </row>
    <row r="192" spans="1:51" s="15" customFormat="1" ht="12">
      <c r="A192" s="15"/>
      <c r="B192" s="263"/>
      <c r="C192" s="264"/>
      <c r="D192" s="243" t="s">
        <v>190</v>
      </c>
      <c r="E192" s="265" t="s">
        <v>114</v>
      </c>
      <c r="F192" s="266" t="s">
        <v>142</v>
      </c>
      <c r="G192" s="264"/>
      <c r="H192" s="267">
        <v>30.6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3" t="s">
        <v>190</v>
      </c>
      <c r="AU192" s="273" t="s">
        <v>84</v>
      </c>
      <c r="AV192" s="15" t="s">
        <v>188</v>
      </c>
      <c r="AW192" s="15" t="s">
        <v>32</v>
      </c>
      <c r="AX192" s="15" t="s">
        <v>76</v>
      </c>
      <c r="AY192" s="273" t="s">
        <v>181</v>
      </c>
    </row>
    <row r="193" spans="1:51" s="14" customFormat="1" ht="12">
      <c r="A193" s="14"/>
      <c r="B193" s="252"/>
      <c r="C193" s="253"/>
      <c r="D193" s="243" t="s">
        <v>190</v>
      </c>
      <c r="E193" s="254" t="s">
        <v>1</v>
      </c>
      <c r="F193" s="255" t="s">
        <v>299</v>
      </c>
      <c r="G193" s="253"/>
      <c r="H193" s="256">
        <v>9.18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190</v>
      </c>
      <c r="AU193" s="262" t="s">
        <v>84</v>
      </c>
      <c r="AV193" s="14" t="s">
        <v>84</v>
      </c>
      <c r="AW193" s="14" t="s">
        <v>32</v>
      </c>
      <c r="AX193" s="14" t="s">
        <v>80</v>
      </c>
      <c r="AY193" s="262" t="s">
        <v>181</v>
      </c>
    </row>
    <row r="194" spans="1:65" s="2" customFormat="1" ht="24.15" customHeight="1">
      <c r="A194" s="39"/>
      <c r="B194" s="40"/>
      <c r="C194" s="228" t="s">
        <v>287</v>
      </c>
      <c r="D194" s="228" t="s">
        <v>183</v>
      </c>
      <c r="E194" s="229" t="s">
        <v>301</v>
      </c>
      <c r="F194" s="230" t="s">
        <v>302</v>
      </c>
      <c r="G194" s="231" t="s">
        <v>186</v>
      </c>
      <c r="H194" s="232">
        <v>9.18</v>
      </c>
      <c r="I194" s="233"/>
      <c r="J194" s="234">
        <f>ROUND(I194*H194,2)</f>
        <v>0</v>
      </c>
      <c r="K194" s="230" t="s">
        <v>187</v>
      </c>
      <c r="L194" s="45"/>
      <c r="M194" s="235" t="s">
        <v>1</v>
      </c>
      <c r="N194" s="236" t="s">
        <v>41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188</v>
      </c>
      <c r="AT194" s="239" t="s">
        <v>183</v>
      </c>
      <c r="AU194" s="239" t="s">
        <v>84</v>
      </c>
      <c r="AY194" s="18" t="s">
        <v>181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80</v>
      </c>
      <c r="BK194" s="240">
        <f>ROUND(I194*H194,2)</f>
        <v>0</v>
      </c>
      <c r="BL194" s="18" t="s">
        <v>188</v>
      </c>
      <c r="BM194" s="239" t="s">
        <v>303</v>
      </c>
    </row>
    <row r="195" spans="1:51" s="14" customFormat="1" ht="12">
      <c r="A195" s="14"/>
      <c r="B195" s="252"/>
      <c r="C195" s="253"/>
      <c r="D195" s="243" t="s">
        <v>190</v>
      </c>
      <c r="E195" s="254" t="s">
        <v>1</v>
      </c>
      <c r="F195" s="255" t="s">
        <v>299</v>
      </c>
      <c r="G195" s="253"/>
      <c r="H195" s="256">
        <v>9.18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190</v>
      </c>
      <c r="AU195" s="262" t="s">
        <v>84</v>
      </c>
      <c r="AV195" s="14" t="s">
        <v>84</v>
      </c>
      <c r="AW195" s="14" t="s">
        <v>32</v>
      </c>
      <c r="AX195" s="14" t="s">
        <v>80</v>
      </c>
      <c r="AY195" s="262" t="s">
        <v>181</v>
      </c>
    </row>
    <row r="196" spans="1:65" s="2" customFormat="1" ht="37.8" customHeight="1">
      <c r="A196" s="39"/>
      <c r="B196" s="40"/>
      <c r="C196" s="228" t="s">
        <v>7</v>
      </c>
      <c r="D196" s="228" t="s">
        <v>183</v>
      </c>
      <c r="E196" s="229" t="s">
        <v>305</v>
      </c>
      <c r="F196" s="230" t="s">
        <v>306</v>
      </c>
      <c r="G196" s="231" t="s">
        <v>245</v>
      </c>
      <c r="H196" s="232">
        <v>2.843</v>
      </c>
      <c r="I196" s="233"/>
      <c r="J196" s="234">
        <f>ROUND(I196*H196,2)</f>
        <v>0</v>
      </c>
      <c r="K196" s="230" t="s">
        <v>187</v>
      </c>
      <c r="L196" s="45"/>
      <c r="M196" s="235" t="s">
        <v>1</v>
      </c>
      <c r="N196" s="236" t="s">
        <v>41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188</v>
      </c>
      <c r="AT196" s="239" t="s">
        <v>183</v>
      </c>
      <c r="AU196" s="239" t="s">
        <v>84</v>
      </c>
      <c r="AY196" s="18" t="s">
        <v>181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80</v>
      </c>
      <c r="BK196" s="240">
        <f>ROUND(I196*H196,2)</f>
        <v>0</v>
      </c>
      <c r="BL196" s="18" t="s">
        <v>188</v>
      </c>
      <c r="BM196" s="239" t="s">
        <v>819</v>
      </c>
    </row>
    <row r="197" spans="1:51" s="13" customFormat="1" ht="12">
      <c r="A197" s="13"/>
      <c r="B197" s="241"/>
      <c r="C197" s="242"/>
      <c r="D197" s="243" t="s">
        <v>190</v>
      </c>
      <c r="E197" s="244" t="s">
        <v>1</v>
      </c>
      <c r="F197" s="245" t="s">
        <v>191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190</v>
      </c>
      <c r="AU197" s="251" t="s">
        <v>84</v>
      </c>
      <c r="AV197" s="13" t="s">
        <v>80</v>
      </c>
      <c r="AW197" s="13" t="s">
        <v>32</v>
      </c>
      <c r="AX197" s="13" t="s">
        <v>76</v>
      </c>
      <c r="AY197" s="251" t="s">
        <v>181</v>
      </c>
    </row>
    <row r="198" spans="1:51" s="13" customFormat="1" ht="12">
      <c r="A198" s="13"/>
      <c r="B198" s="241"/>
      <c r="C198" s="242"/>
      <c r="D198" s="243" t="s">
        <v>190</v>
      </c>
      <c r="E198" s="244" t="s">
        <v>1</v>
      </c>
      <c r="F198" s="245" t="s">
        <v>308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190</v>
      </c>
      <c r="AU198" s="251" t="s">
        <v>84</v>
      </c>
      <c r="AV198" s="13" t="s">
        <v>80</v>
      </c>
      <c r="AW198" s="13" t="s">
        <v>32</v>
      </c>
      <c r="AX198" s="13" t="s">
        <v>76</v>
      </c>
      <c r="AY198" s="251" t="s">
        <v>181</v>
      </c>
    </row>
    <row r="199" spans="1:51" s="13" customFormat="1" ht="12">
      <c r="A199" s="13"/>
      <c r="B199" s="241"/>
      <c r="C199" s="242"/>
      <c r="D199" s="243" t="s">
        <v>190</v>
      </c>
      <c r="E199" s="244" t="s">
        <v>1</v>
      </c>
      <c r="F199" s="245" t="s">
        <v>309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190</v>
      </c>
      <c r="AU199" s="251" t="s">
        <v>84</v>
      </c>
      <c r="AV199" s="13" t="s">
        <v>80</v>
      </c>
      <c r="AW199" s="13" t="s">
        <v>32</v>
      </c>
      <c r="AX199" s="13" t="s">
        <v>76</v>
      </c>
      <c r="AY199" s="251" t="s">
        <v>181</v>
      </c>
    </row>
    <row r="200" spans="1:51" s="14" customFormat="1" ht="12">
      <c r="A200" s="14"/>
      <c r="B200" s="252"/>
      <c r="C200" s="253"/>
      <c r="D200" s="243" t="s">
        <v>190</v>
      </c>
      <c r="E200" s="254" t="s">
        <v>1</v>
      </c>
      <c r="F200" s="255" t="s">
        <v>1330</v>
      </c>
      <c r="G200" s="253"/>
      <c r="H200" s="256">
        <v>0.729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190</v>
      </c>
      <c r="AU200" s="262" t="s">
        <v>84</v>
      </c>
      <c r="AV200" s="14" t="s">
        <v>84</v>
      </c>
      <c r="AW200" s="14" t="s">
        <v>32</v>
      </c>
      <c r="AX200" s="14" t="s">
        <v>76</v>
      </c>
      <c r="AY200" s="262" t="s">
        <v>181</v>
      </c>
    </row>
    <row r="201" spans="1:51" s="16" customFormat="1" ht="12">
      <c r="A201" s="16"/>
      <c r="B201" s="274"/>
      <c r="C201" s="275"/>
      <c r="D201" s="243" t="s">
        <v>190</v>
      </c>
      <c r="E201" s="276" t="s">
        <v>779</v>
      </c>
      <c r="F201" s="277" t="s">
        <v>133</v>
      </c>
      <c r="G201" s="275"/>
      <c r="H201" s="278">
        <v>0.729</v>
      </c>
      <c r="I201" s="279"/>
      <c r="J201" s="275"/>
      <c r="K201" s="275"/>
      <c r="L201" s="280"/>
      <c r="M201" s="281"/>
      <c r="N201" s="282"/>
      <c r="O201" s="282"/>
      <c r="P201" s="282"/>
      <c r="Q201" s="282"/>
      <c r="R201" s="282"/>
      <c r="S201" s="282"/>
      <c r="T201" s="283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4" t="s">
        <v>190</v>
      </c>
      <c r="AU201" s="284" t="s">
        <v>84</v>
      </c>
      <c r="AV201" s="16" t="s">
        <v>100</v>
      </c>
      <c r="AW201" s="16" t="s">
        <v>32</v>
      </c>
      <c r="AX201" s="16" t="s">
        <v>76</v>
      </c>
      <c r="AY201" s="284" t="s">
        <v>181</v>
      </c>
    </row>
    <row r="202" spans="1:51" s="13" customFormat="1" ht="12">
      <c r="A202" s="13"/>
      <c r="B202" s="241"/>
      <c r="C202" s="242"/>
      <c r="D202" s="243" t="s">
        <v>190</v>
      </c>
      <c r="E202" s="244" t="s">
        <v>1</v>
      </c>
      <c r="F202" s="245" t="s">
        <v>312</v>
      </c>
      <c r="G202" s="242"/>
      <c r="H202" s="244" t="s">
        <v>1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190</v>
      </c>
      <c r="AU202" s="251" t="s">
        <v>84</v>
      </c>
      <c r="AV202" s="13" t="s">
        <v>80</v>
      </c>
      <c r="AW202" s="13" t="s">
        <v>32</v>
      </c>
      <c r="AX202" s="13" t="s">
        <v>76</v>
      </c>
      <c r="AY202" s="251" t="s">
        <v>181</v>
      </c>
    </row>
    <row r="203" spans="1:51" s="14" customFormat="1" ht="12">
      <c r="A203" s="14"/>
      <c r="B203" s="252"/>
      <c r="C203" s="253"/>
      <c r="D203" s="243" t="s">
        <v>190</v>
      </c>
      <c r="E203" s="254" t="s">
        <v>1</v>
      </c>
      <c r="F203" s="255" t="s">
        <v>1331</v>
      </c>
      <c r="G203" s="253"/>
      <c r="H203" s="256">
        <v>2.552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190</v>
      </c>
      <c r="AU203" s="262" t="s">
        <v>84</v>
      </c>
      <c r="AV203" s="14" t="s">
        <v>84</v>
      </c>
      <c r="AW203" s="14" t="s">
        <v>32</v>
      </c>
      <c r="AX203" s="14" t="s">
        <v>76</v>
      </c>
      <c r="AY203" s="262" t="s">
        <v>181</v>
      </c>
    </row>
    <row r="204" spans="1:51" s="16" customFormat="1" ht="12">
      <c r="A204" s="16"/>
      <c r="B204" s="274"/>
      <c r="C204" s="275"/>
      <c r="D204" s="243" t="s">
        <v>190</v>
      </c>
      <c r="E204" s="276" t="s">
        <v>781</v>
      </c>
      <c r="F204" s="277" t="s">
        <v>133</v>
      </c>
      <c r="G204" s="275"/>
      <c r="H204" s="278">
        <v>2.552</v>
      </c>
      <c r="I204" s="279"/>
      <c r="J204" s="275"/>
      <c r="K204" s="275"/>
      <c r="L204" s="280"/>
      <c r="M204" s="281"/>
      <c r="N204" s="282"/>
      <c r="O204" s="282"/>
      <c r="P204" s="282"/>
      <c r="Q204" s="282"/>
      <c r="R204" s="282"/>
      <c r="S204" s="282"/>
      <c r="T204" s="28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84" t="s">
        <v>190</v>
      </c>
      <c r="AU204" s="284" t="s">
        <v>84</v>
      </c>
      <c r="AV204" s="16" t="s">
        <v>100</v>
      </c>
      <c r="AW204" s="16" t="s">
        <v>32</v>
      </c>
      <c r="AX204" s="16" t="s">
        <v>76</v>
      </c>
      <c r="AY204" s="284" t="s">
        <v>181</v>
      </c>
    </row>
    <row r="205" spans="1:51" s="15" customFormat="1" ht="12">
      <c r="A205" s="15"/>
      <c r="B205" s="263"/>
      <c r="C205" s="264"/>
      <c r="D205" s="243" t="s">
        <v>190</v>
      </c>
      <c r="E205" s="265" t="s">
        <v>141</v>
      </c>
      <c r="F205" s="266" t="s">
        <v>142</v>
      </c>
      <c r="G205" s="264"/>
      <c r="H205" s="267">
        <v>3.281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3" t="s">
        <v>190</v>
      </c>
      <c r="AU205" s="273" t="s">
        <v>84</v>
      </c>
      <c r="AV205" s="15" t="s">
        <v>188</v>
      </c>
      <c r="AW205" s="15" t="s">
        <v>32</v>
      </c>
      <c r="AX205" s="15" t="s">
        <v>76</v>
      </c>
      <c r="AY205" s="273" t="s">
        <v>181</v>
      </c>
    </row>
    <row r="206" spans="1:51" s="14" customFormat="1" ht="12">
      <c r="A206" s="14"/>
      <c r="B206" s="252"/>
      <c r="C206" s="253"/>
      <c r="D206" s="243" t="s">
        <v>190</v>
      </c>
      <c r="E206" s="254" t="s">
        <v>126</v>
      </c>
      <c r="F206" s="255" t="s">
        <v>359</v>
      </c>
      <c r="G206" s="253"/>
      <c r="H206" s="256">
        <v>6.196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190</v>
      </c>
      <c r="AU206" s="262" t="s">
        <v>84</v>
      </c>
      <c r="AV206" s="14" t="s">
        <v>84</v>
      </c>
      <c r="AW206" s="14" t="s">
        <v>32</v>
      </c>
      <c r="AX206" s="14" t="s">
        <v>76</v>
      </c>
      <c r="AY206" s="262" t="s">
        <v>181</v>
      </c>
    </row>
    <row r="207" spans="1:51" s="14" customFormat="1" ht="12">
      <c r="A207" s="14"/>
      <c r="B207" s="252"/>
      <c r="C207" s="253"/>
      <c r="D207" s="243" t="s">
        <v>190</v>
      </c>
      <c r="E207" s="254" t="s">
        <v>144</v>
      </c>
      <c r="F207" s="255" t="s">
        <v>123</v>
      </c>
      <c r="G207" s="253"/>
      <c r="H207" s="256">
        <v>9.477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190</v>
      </c>
      <c r="AU207" s="262" t="s">
        <v>84</v>
      </c>
      <c r="AV207" s="14" t="s">
        <v>84</v>
      </c>
      <c r="AW207" s="14" t="s">
        <v>32</v>
      </c>
      <c r="AX207" s="14" t="s">
        <v>76</v>
      </c>
      <c r="AY207" s="262" t="s">
        <v>181</v>
      </c>
    </row>
    <row r="208" spans="1:51" s="14" customFormat="1" ht="12">
      <c r="A208" s="14"/>
      <c r="B208" s="252"/>
      <c r="C208" s="253"/>
      <c r="D208" s="243" t="s">
        <v>190</v>
      </c>
      <c r="E208" s="254" t="s">
        <v>1</v>
      </c>
      <c r="F208" s="255" t="s">
        <v>320</v>
      </c>
      <c r="G208" s="253"/>
      <c r="H208" s="256">
        <v>2.843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190</v>
      </c>
      <c r="AU208" s="262" t="s">
        <v>84</v>
      </c>
      <c r="AV208" s="14" t="s">
        <v>84</v>
      </c>
      <c r="AW208" s="14" t="s">
        <v>32</v>
      </c>
      <c r="AX208" s="14" t="s">
        <v>80</v>
      </c>
      <c r="AY208" s="262" t="s">
        <v>181</v>
      </c>
    </row>
    <row r="209" spans="1:65" s="2" customFormat="1" ht="37.8" customHeight="1">
      <c r="A209" s="39"/>
      <c r="B209" s="40"/>
      <c r="C209" s="228" t="s">
        <v>300</v>
      </c>
      <c r="D209" s="228" t="s">
        <v>183</v>
      </c>
      <c r="E209" s="229" t="s">
        <v>322</v>
      </c>
      <c r="F209" s="230" t="s">
        <v>323</v>
      </c>
      <c r="G209" s="231" t="s">
        <v>245</v>
      </c>
      <c r="H209" s="232">
        <v>11.372</v>
      </c>
      <c r="I209" s="233"/>
      <c r="J209" s="234">
        <f>ROUND(I209*H209,2)</f>
        <v>0</v>
      </c>
      <c r="K209" s="230" t="s">
        <v>187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188</v>
      </c>
      <c r="AT209" s="239" t="s">
        <v>183</v>
      </c>
      <c r="AU209" s="239" t="s">
        <v>84</v>
      </c>
      <c r="AY209" s="18" t="s">
        <v>181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80</v>
      </c>
      <c r="BK209" s="240">
        <f>ROUND(I209*H209,2)</f>
        <v>0</v>
      </c>
      <c r="BL209" s="18" t="s">
        <v>188</v>
      </c>
      <c r="BM209" s="239" t="s">
        <v>1332</v>
      </c>
    </row>
    <row r="210" spans="1:51" s="14" customFormat="1" ht="12">
      <c r="A210" s="14"/>
      <c r="B210" s="252"/>
      <c r="C210" s="253"/>
      <c r="D210" s="243" t="s">
        <v>190</v>
      </c>
      <c r="E210" s="254" t="s">
        <v>1</v>
      </c>
      <c r="F210" s="255" t="s">
        <v>325</v>
      </c>
      <c r="G210" s="253"/>
      <c r="H210" s="256">
        <v>11.372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190</v>
      </c>
      <c r="AU210" s="262" t="s">
        <v>84</v>
      </c>
      <c r="AV210" s="14" t="s">
        <v>84</v>
      </c>
      <c r="AW210" s="14" t="s">
        <v>32</v>
      </c>
      <c r="AX210" s="14" t="s">
        <v>80</v>
      </c>
      <c r="AY210" s="262" t="s">
        <v>181</v>
      </c>
    </row>
    <row r="211" spans="1:65" s="2" customFormat="1" ht="37.8" customHeight="1">
      <c r="A211" s="39"/>
      <c r="B211" s="40"/>
      <c r="C211" s="228" t="s">
        <v>304</v>
      </c>
      <c r="D211" s="228" t="s">
        <v>183</v>
      </c>
      <c r="E211" s="229" t="s">
        <v>327</v>
      </c>
      <c r="F211" s="230" t="s">
        <v>328</v>
      </c>
      <c r="G211" s="231" t="s">
        <v>245</v>
      </c>
      <c r="H211" s="232">
        <v>6.634</v>
      </c>
      <c r="I211" s="233"/>
      <c r="J211" s="234">
        <f>ROUND(I211*H211,2)</f>
        <v>0</v>
      </c>
      <c r="K211" s="230" t="s">
        <v>187</v>
      </c>
      <c r="L211" s="45"/>
      <c r="M211" s="235" t="s">
        <v>1</v>
      </c>
      <c r="N211" s="236" t="s">
        <v>41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188</v>
      </c>
      <c r="AT211" s="239" t="s">
        <v>183</v>
      </c>
      <c r="AU211" s="239" t="s">
        <v>84</v>
      </c>
      <c r="AY211" s="18" t="s">
        <v>181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80</v>
      </c>
      <c r="BK211" s="240">
        <f>ROUND(I211*H211,2)</f>
        <v>0</v>
      </c>
      <c r="BL211" s="18" t="s">
        <v>188</v>
      </c>
      <c r="BM211" s="239" t="s">
        <v>825</v>
      </c>
    </row>
    <row r="212" spans="1:51" s="14" customFormat="1" ht="12">
      <c r="A212" s="14"/>
      <c r="B212" s="252"/>
      <c r="C212" s="253"/>
      <c r="D212" s="243" t="s">
        <v>190</v>
      </c>
      <c r="E212" s="254" t="s">
        <v>1</v>
      </c>
      <c r="F212" s="255" t="s">
        <v>330</v>
      </c>
      <c r="G212" s="253"/>
      <c r="H212" s="256">
        <v>6.634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190</v>
      </c>
      <c r="AU212" s="262" t="s">
        <v>84</v>
      </c>
      <c r="AV212" s="14" t="s">
        <v>84</v>
      </c>
      <c r="AW212" s="14" t="s">
        <v>32</v>
      </c>
      <c r="AX212" s="14" t="s">
        <v>80</v>
      </c>
      <c r="AY212" s="262" t="s">
        <v>181</v>
      </c>
    </row>
    <row r="213" spans="1:65" s="2" customFormat="1" ht="37.8" customHeight="1">
      <c r="A213" s="39"/>
      <c r="B213" s="40"/>
      <c r="C213" s="228" t="s">
        <v>321</v>
      </c>
      <c r="D213" s="228" t="s">
        <v>183</v>
      </c>
      <c r="E213" s="229" t="s">
        <v>332</v>
      </c>
      <c r="F213" s="230" t="s">
        <v>333</v>
      </c>
      <c r="G213" s="231" t="s">
        <v>245</v>
      </c>
      <c r="H213" s="232">
        <v>26.536</v>
      </c>
      <c r="I213" s="233"/>
      <c r="J213" s="234">
        <f>ROUND(I213*H213,2)</f>
        <v>0</v>
      </c>
      <c r="K213" s="230" t="s">
        <v>187</v>
      </c>
      <c r="L213" s="45"/>
      <c r="M213" s="235" t="s">
        <v>1</v>
      </c>
      <c r="N213" s="236" t="s">
        <v>41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188</v>
      </c>
      <c r="AT213" s="239" t="s">
        <v>183</v>
      </c>
      <c r="AU213" s="239" t="s">
        <v>84</v>
      </c>
      <c r="AY213" s="18" t="s">
        <v>181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80</v>
      </c>
      <c r="BK213" s="240">
        <f>ROUND(I213*H213,2)</f>
        <v>0</v>
      </c>
      <c r="BL213" s="18" t="s">
        <v>188</v>
      </c>
      <c r="BM213" s="239" t="s">
        <v>1333</v>
      </c>
    </row>
    <row r="214" spans="1:51" s="14" customFormat="1" ht="12">
      <c r="A214" s="14"/>
      <c r="B214" s="252"/>
      <c r="C214" s="253"/>
      <c r="D214" s="243" t="s">
        <v>190</v>
      </c>
      <c r="E214" s="254" t="s">
        <v>1</v>
      </c>
      <c r="F214" s="255" t="s">
        <v>335</v>
      </c>
      <c r="G214" s="253"/>
      <c r="H214" s="256">
        <v>26.536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190</v>
      </c>
      <c r="AU214" s="262" t="s">
        <v>84</v>
      </c>
      <c r="AV214" s="14" t="s">
        <v>84</v>
      </c>
      <c r="AW214" s="14" t="s">
        <v>32</v>
      </c>
      <c r="AX214" s="14" t="s">
        <v>80</v>
      </c>
      <c r="AY214" s="262" t="s">
        <v>181</v>
      </c>
    </row>
    <row r="215" spans="1:65" s="2" customFormat="1" ht="24.15" customHeight="1">
      <c r="A215" s="39"/>
      <c r="B215" s="40"/>
      <c r="C215" s="228" t="s">
        <v>326</v>
      </c>
      <c r="D215" s="228" t="s">
        <v>183</v>
      </c>
      <c r="E215" s="229" t="s">
        <v>337</v>
      </c>
      <c r="F215" s="230" t="s">
        <v>338</v>
      </c>
      <c r="G215" s="231" t="s">
        <v>245</v>
      </c>
      <c r="H215" s="232">
        <v>2.843</v>
      </c>
      <c r="I215" s="233"/>
      <c r="J215" s="234">
        <f>ROUND(I215*H215,2)</f>
        <v>0</v>
      </c>
      <c r="K215" s="230" t="s">
        <v>187</v>
      </c>
      <c r="L215" s="45"/>
      <c r="M215" s="235" t="s">
        <v>1</v>
      </c>
      <c r="N215" s="236" t="s">
        <v>41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188</v>
      </c>
      <c r="AT215" s="239" t="s">
        <v>183</v>
      </c>
      <c r="AU215" s="239" t="s">
        <v>84</v>
      </c>
      <c r="AY215" s="18" t="s">
        <v>181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80</v>
      </c>
      <c r="BK215" s="240">
        <f>ROUND(I215*H215,2)</f>
        <v>0</v>
      </c>
      <c r="BL215" s="18" t="s">
        <v>188</v>
      </c>
      <c r="BM215" s="239" t="s">
        <v>339</v>
      </c>
    </row>
    <row r="216" spans="1:51" s="14" customFormat="1" ht="12">
      <c r="A216" s="14"/>
      <c r="B216" s="252"/>
      <c r="C216" s="253"/>
      <c r="D216" s="243" t="s">
        <v>190</v>
      </c>
      <c r="E216" s="254" t="s">
        <v>1</v>
      </c>
      <c r="F216" s="255" t="s">
        <v>827</v>
      </c>
      <c r="G216" s="253"/>
      <c r="H216" s="256">
        <v>2.843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190</v>
      </c>
      <c r="AU216" s="262" t="s">
        <v>84</v>
      </c>
      <c r="AV216" s="14" t="s">
        <v>84</v>
      </c>
      <c r="AW216" s="14" t="s">
        <v>32</v>
      </c>
      <c r="AX216" s="14" t="s">
        <v>80</v>
      </c>
      <c r="AY216" s="262" t="s">
        <v>181</v>
      </c>
    </row>
    <row r="217" spans="1:65" s="2" customFormat="1" ht="24.15" customHeight="1">
      <c r="A217" s="39"/>
      <c r="B217" s="40"/>
      <c r="C217" s="228" t="s">
        <v>331</v>
      </c>
      <c r="D217" s="228" t="s">
        <v>183</v>
      </c>
      <c r="E217" s="229" t="s">
        <v>337</v>
      </c>
      <c r="F217" s="230" t="s">
        <v>338</v>
      </c>
      <c r="G217" s="231" t="s">
        <v>245</v>
      </c>
      <c r="H217" s="232">
        <v>6.634</v>
      </c>
      <c r="I217" s="233"/>
      <c r="J217" s="234">
        <f>ROUND(I217*H217,2)</f>
        <v>0</v>
      </c>
      <c r="K217" s="230" t="s">
        <v>187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188</v>
      </c>
      <c r="AT217" s="239" t="s">
        <v>183</v>
      </c>
      <c r="AU217" s="239" t="s">
        <v>84</v>
      </c>
      <c r="AY217" s="18" t="s">
        <v>181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80</v>
      </c>
      <c r="BK217" s="240">
        <f>ROUND(I217*H217,2)</f>
        <v>0</v>
      </c>
      <c r="BL217" s="18" t="s">
        <v>188</v>
      </c>
      <c r="BM217" s="239" t="s">
        <v>342</v>
      </c>
    </row>
    <row r="218" spans="1:51" s="14" customFormat="1" ht="12">
      <c r="A218" s="14"/>
      <c r="B218" s="252"/>
      <c r="C218" s="253"/>
      <c r="D218" s="243" t="s">
        <v>190</v>
      </c>
      <c r="E218" s="254" t="s">
        <v>1</v>
      </c>
      <c r="F218" s="255" t="s">
        <v>343</v>
      </c>
      <c r="G218" s="253"/>
      <c r="H218" s="256">
        <v>6.634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190</v>
      </c>
      <c r="AU218" s="262" t="s">
        <v>84</v>
      </c>
      <c r="AV218" s="14" t="s">
        <v>84</v>
      </c>
      <c r="AW218" s="14" t="s">
        <v>32</v>
      </c>
      <c r="AX218" s="14" t="s">
        <v>80</v>
      </c>
      <c r="AY218" s="262" t="s">
        <v>181</v>
      </c>
    </row>
    <row r="219" spans="1:65" s="2" customFormat="1" ht="16.5" customHeight="1">
      <c r="A219" s="39"/>
      <c r="B219" s="40"/>
      <c r="C219" s="228" t="s">
        <v>336</v>
      </c>
      <c r="D219" s="228" t="s">
        <v>183</v>
      </c>
      <c r="E219" s="229" t="s">
        <v>345</v>
      </c>
      <c r="F219" s="230" t="s">
        <v>346</v>
      </c>
      <c r="G219" s="231" t="s">
        <v>245</v>
      </c>
      <c r="H219" s="232">
        <v>9.477</v>
      </c>
      <c r="I219" s="233"/>
      <c r="J219" s="234">
        <f>ROUND(I219*H219,2)</f>
        <v>0</v>
      </c>
      <c r="K219" s="230" t="s">
        <v>187</v>
      </c>
      <c r="L219" s="45"/>
      <c r="M219" s="235" t="s">
        <v>1</v>
      </c>
      <c r="N219" s="236" t="s">
        <v>41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188</v>
      </c>
      <c r="AT219" s="239" t="s">
        <v>183</v>
      </c>
      <c r="AU219" s="239" t="s">
        <v>84</v>
      </c>
      <c r="AY219" s="18" t="s">
        <v>181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80</v>
      </c>
      <c r="BK219" s="240">
        <f>ROUND(I219*H219,2)</f>
        <v>0</v>
      </c>
      <c r="BL219" s="18" t="s">
        <v>188</v>
      </c>
      <c r="BM219" s="239" t="s">
        <v>347</v>
      </c>
    </row>
    <row r="220" spans="1:51" s="14" customFormat="1" ht="12">
      <c r="A220" s="14"/>
      <c r="B220" s="252"/>
      <c r="C220" s="253"/>
      <c r="D220" s="243" t="s">
        <v>190</v>
      </c>
      <c r="E220" s="254" t="s">
        <v>1</v>
      </c>
      <c r="F220" s="255" t="s">
        <v>348</v>
      </c>
      <c r="G220" s="253"/>
      <c r="H220" s="256">
        <v>9.477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190</v>
      </c>
      <c r="AU220" s="262" t="s">
        <v>84</v>
      </c>
      <c r="AV220" s="14" t="s">
        <v>84</v>
      </c>
      <c r="AW220" s="14" t="s">
        <v>32</v>
      </c>
      <c r="AX220" s="14" t="s">
        <v>80</v>
      </c>
      <c r="AY220" s="262" t="s">
        <v>181</v>
      </c>
    </row>
    <row r="221" spans="1:65" s="2" customFormat="1" ht="33" customHeight="1">
      <c r="A221" s="39"/>
      <c r="B221" s="40"/>
      <c r="C221" s="228" t="s">
        <v>341</v>
      </c>
      <c r="D221" s="228" t="s">
        <v>183</v>
      </c>
      <c r="E221" s="229" t="s">
        <v>350</v>
      </c>
      <c r="F221" s="230" t="s">
        <v>351</v>
      </c>
      <c r="G221" s="231" t="s">
        <v>352</v>
      </c>
      <c r="H221" s="232">
        <v>17.059</v>
      </c>
      <c r="I221" s="233"/>
      <c r="J221" s="234">
        <f>ROUND(I221*H221,2)</f>
        <v>0</v>
      </c>
      <c r="K221" s="230" t="s">
        <v>187</v>
      </c>
      <c r="L221" s="45"/>
      <c r="M221" s="235" t="s">
        <v>1</v>
      </c>
      <c r="N221" s="236" t="s">
        <v>41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188</v>
      </c>
      <c r="AT221" s="239" t="s">
        <v>183</v>
      </c>
      <c r="AU221" s="239" t="s">
        <v>84</v>
      </c>
      <c r="AY221" s="18" t="s">
        <v>181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80</v>
      </c>
      <c r="BK221" s="240">
        <f>ROUND(I221*H221,2)</f>
        <v>0</v>
      </c>
      <c r="BL221" s="18" t="s">
        <v>188</v>
      </c>
      <c r="BM221" s="239" t="s">
        <v>353</v>
      </c>
    </row>
    <row r="222" spans="1:51" s="14" customFormat="1" ht="12">
      <c r="A222" s="14"/>
      <c r="B222" s="252"/>
      <c r="C222" s="253"/>
      <c r="D222" s="243" t="s">
        <v>190</v>
      </c>
      <c r="E222" s="254" t="s">
        <v>1</v>
      </c>
      <c r="F222" s="255" t="s">
        <v>354</v>
      </c>
      <c r="G222" s="253"/>
      <c r="H222" s="256">
        <v>17.059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190</v>
      </c>
      <c r="AU222" s="262" t="s">
        <v>84</v>
      </c>
      <c r="AV222" s="14" t="s">
        <v>84</v>
      </c>
      <c r="AW222" s="14" t="s">
        <v>32</v>
      </c>
      <c r="AX222" s="14" t="s">
        <v>80</v>
      </c>
      <c r="AY222" s="262" t="s">
        <v>181</v>
      </c>
    </row>
    <row r="223" spans="1:65" s="2" customFormat="1" ht="24.15" customHeight="1">
      <c r="A223" s="39"/>
      <c r="B223" s="40"/>
      <c r="C223" s="228" t="s">
        <v>344</v>
      </c>
      <c r="D223" s="228" t="s">
        <v>183</v>
      </c>
      <c r="E223" s="229" t="s">
        <v>356</v>
      </c>
      <c r="F223" s="230" t="s">
        <v>357</v>
      </c>
      <c r="G223" s="231" t="s">
        <v>245</v>
      </c>
      <c r="H223" s="232">
        <v>6.196</v>
      </c>
      <c r="I223" s="233"/>
      <c r="J223" s="234">
        <f>ROUND(I223*H223,2)</f>
        <v>0</v>
      </c>
      <c r="K223" s="230" t="s">
        <v>187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188</v>
      </c>
      <c r="AT223" s="239" t="s">
        <v>183</v>
      </c>
      <c r="AU223" s="239" t="s">
        <v>84</v>
      </c>
      <c r="AY223" s="18" t="s">
        <v>181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80</v>
      </c>
      <c r="BK223" s="240">
        <f>ROUND(I223*H223,2)</f>
        <v>0</v>
      </c>
      <c r="BL223" s="18" t="s">
        <v>188</v>
      </c>
      <c r="BM223" s="239" t="s">
        <v>828</v>
      </c>
    </row>
    <row r="224" spans="1:51" s="14" customFormat="1" ht="12">
      <c r="A224" s="14"/>
      <c r="B224" s="252"/>
      <c r="C224" s="253"/>
      <c r="D224" s="243" t="s">
        <v>190</v>
      </c>
      <c r="E224" s="254" t="s">
        <v>1</v>
      </c>
      <c r="F224" s="255" t="s">
        <v>359</v>
      </c>
      <c r="G224" s="253"/>
      <c r="H224" s="256">
        <v>6.196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190</v>
      </c>
      <c r="AU224" s="262" t="s">
        <v>84</v>
      </c>
      <c r="AV224" s="14" t="s">
        <v>84</v>
      </c>
      <c r="AW224" s="14" t="s">
        <v>32</v>
      </c>
      <c r="AX224" s="14" t="s">
        <v>80</v>
      </c>
      <c r="AY224" s="262" t="s">
        <v>181</v>
      </c>
    </row>
    <row r="225" spans="1:65" s="2" customFormat="1" ht="24.15" customHeight="1">
      <c r="A225" s="39"/>
      <c r="B225" s="40"/>
      <c r="C225" s="228" t="s">
        <v>349</v>
      </c>
      <c r="D225" s="228" t="s">
        <v>183</v>
      </c>
      <c r="E225" s="229" t="s">
        <v>361</v>
      </c>
      <c r="F225" s="230" t="s">
        <v>362</v>
      </c>
      <c r="G225" s="231" t="s">
        <v>245</v>
      </c>
      <c r="H225" s="232">
        <v>2.545</v>
      </c>
      <c r="I225" s="233"/>
      <c r="J225" s="234">
        <f>ROUND(I225*H225,2)</f>
        <v>0</v>
      </c>
      <c r="K225" s="230" t="s">
        <v>187</v>
      </c>
      <c r="L225" s="45"/>
      <c r="M225" s="235" t="s">
        <v>1</v>
      </c>
      <c r="N225" s="236" t="s">
        <v>41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188</v>
      </c>
      <c r="AT225" s="239" t="s">
        <v>183</v>
      </c>
      <c r="AU225" s="239" t="s">
        <v>84</v>
      </c>
      <c r="AY225" s="18" t="s">
        <v>181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80</v>
      </c>
      <c r="BK225" s="240">
        <f>ROUND(I225*H225,2)</f>
        <v>0</v>
      </c>
      <c r="BL225" s="18" t="s">
        <v>188</v>
      </c>
      <c r="BM225" s="239" t="s">
        <v>363</v>
      </c>
    </row>
    <row r="226" spans="1:51" s="13" customFormat="1" ht="12">
      <c r="A226" s="13"/>
      <c r="B226" s="241"/>
      <c r="C226" s="242"/>
      <c r="D226" s="243" t="s">
        <v>190</v>
      </c>
      <c r="E226" s="244" t="s">
        <v>1</v>
      </c>
      <c r="F226" s="245" t="s">
        <v>191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190</v>
      </c>
      <c r="AU226" s="251" t="s">
        <v>84</v>
      </c>
      <c r="AV226" s="13" t="s">
        <v>80</v>
      </c>
      <c r="AW226" s="13" t="s">
        <v>32</v>
      </c>
      <c r="AX226" s="13" t="s">
        <v>76</v>
      </c>
      <c r="AY226" s="251" t="s">
        <v>181</v>
      </c>
    </row>
    <row r="227" spans="1:51" s="14" customFormat="1" ht="12">
      <c r="A227" s="14"/>
      <c r="B227" s="252"/>
      <c r="C227" s="253"/>
      <c r="D227" s="243" t="s">
        <v>190</v>
      </c>
      <c r="E227" s="254" t="s">
        <v>1</v>
      </c>
      <c r="F227" s="255" t="s">
        <v>1334</v>
      </c>
      <c r="G227" s="253"/>
      <c r="H227" s="256">
        <v>0.007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190</v>
      </c>
      <c r="AU227" s="262" t="s">
        <v>84</v>
      </c>
      <c r="AV227" s="14" t="s">
        <v>84</v>
      </c>
      <c r="AW227" s="14" t="s">
        <v>32</v>
      </c>
      <c r="AX227" s="14" t="s">
        <v>76</v>
      </c>
      <c r="AY227" s="262" t="s">
        <v>181</v>
      </c>
    </row>
    <row r="228" spans="1:51" s="16" customFormat="1" ht="12">
      <c r="A228" s="16"/>
      <c r="B228" s="274"/>
      <c r="C228" s="275"/>
      <c r="D228" s="243" t="s">
        <v>190</v>
      </c>
      <c r="E228" s="276" t="s">
        <v>1</v>
      </c>
      <c r="F228" s="277" t="s">
        <v>133</v>
      </c>
      <c r="G228" s="275"/>
      <c r="H228" s="278">
        <v>0.007</v>
      </c>
      <c r="I228" s="279"/>
      <c r="J228" s="275"/>
      <c r="K228" s="275"/>
      <c r="L228" s="280"/>
      <c r="M228" s="281"/>
      <c r="N228" s="282"/>
      <c r="O228" s="282"/>
      <c r="P228" s="282"/>
      <c r="Q228" s="282"/>
      <c r="R228" s="282"/>
      <c r="S228" s="282"/>
      <c r="T228" s="283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84" t="s">
        <v>190</v>
      </c>
      <c r="AU228" s="284" t="s">
        <v>84</v>
      </c>
      <c r="AV228" s="16" t="s">
        <v>100</v>
      </c>
      <c r="AW228" s="16" t="s">
        <v>32</v>
      </c>
      <c r="AX228" s="16" t="s">
        <v>76</v>
      </c>
      <c r="AY228" s="284" t="s">
        <v>181</v>
      </c>
    </row>
    <row r="229" spans="1:51" s="14" customFormat="1" ht="12">
      <c r="A229" s="14"/>
      <c r="B229" s="252"/>
      <c r="C229" s="253"/>
      <c r="D229" s="243" t="s">
        <v>190</v>
      </c>
      <c r="E229" s="254" t="s">
        <v>120</v>
      </c>
      <c r="F229" s="255" t="s">
        <v>1335</v>
      </c>
      <c r="G229" s="253"/>
      <c r="H229" s="256">
        <v>2.545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190</v>
      </c>
      <c r="AU229" s="262" t="s">
        <v>84</v>
      </c>
      <c r="AV229" s="14" t="s">
        <v>84</v>
      </c>
      <c r="AW229" s="14" t="s">
        <v>32</v>
      </c>
      <c r="AX229" s="14" t="s">
        <v>76</v>
      </c>
      <c r="AY229" s="262" t="s">
        <v>181</v>
      </c>
    </row>
    <row r="230" spans="1:51" s="14" customFormat="1" ht="12">
      <c r="A230" s="14"/>
      <c r="B230" s="252"/>
      <c r="C230" s="253"/>
      <c r="D230" s="243" t="s">
        <v>190</v>
      </c>
      <c r="E230" s="254" t="s">
        <v>1</v>
      </c>
      <c r="F230" s="255" t="s">
        <v>120</v>
      </c>
      <c r="G230" s="253"/>
      <c r="H230" s="256">
        <v>2.545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190</v>
      </c>
      <c r="AU230" s="262" t="s">
        <v>84</v>
      </c>
      <c r="AV230" s="14" t="s">
        <v>84</v>
      </c>
      <c r="AW230" s="14" t="s">
        <v>32</v>
      </c>
      <c r="AX230" s="14" t="s">
        <v>80</v>
      </c>
      <c r="AY230" s="262" t="s">
        <v>181</v>
      </c>
    </row>
    <row r="231" spans="1:65" s="2" customFormat="1" ht="16.5" customHeight="1">
      <c r="A231" s="39"/>
      <c r="B231" s="40"/>
      <c r="C231" s="285" t="s">
        <v>355</v>
      </c>
      <c r="D231" s="285" t="s">
        <v>369</v>
      </c>
      <c r="E231" s="286" t="s">
        <v>370</v>
      </c>
      <c r="F231" s="287" t="s">
        <v>371</v>
      </c>
      <c r="G231" s="288" t="s">
        <v>352</v>
      </c>
      <c r="H231" s="289">
        <v>11.153</v>
      </c>
      <c r="I231" s="290"/>
      <c r="J231" s="291">
        <f>ROUND(I231*H231,2)</f>
        <v>0</v>
      </c>
      <c r="K231" s="287" t="s">
        <v>1</v>
      </c>
      <c r="L231" s="292"/>
      <c r="M231" s="293" t="s">
        <v>1</v>
      </c>
      <c r="N231" s="294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222</v>
      </c>
      <c r="AT231" s="239" t="s">
        <v>369</v>
      </c>
      <c r="AU231" s="239" t="s">
        <v>84</v>
      </c>
      <c r="AY231" s="18" t="s">
        <v>181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80</v>
      </c>
      <c r="BK231" s="240">
        <f>ROUND(I231*H231,2)</f>
        <v>0</v>
      </c>
      <c r="BL231" s="18" t="s">
        <v>188</v>
      </c>
      <c r="BM231" s="239" t="s">
        <v>372</v>
      </c>
    </row>
    <row r="232" spans="1:51" s="14" customFormat="1" ht="12">
      <c r="A232" s="14"/>
      <c r="B232" s="252"/>
      <c r="C232" s="253"/>
      <c r="D232" s="243" t="s">
        <v>190</v>
      </c>
      <c r="E232" s="254" t="s">
        <v>1</v>
      </c>
      <c r="F232" s="255" t="s">
        <v>373</v>
      </c>
      <c r="G232" s="253"/>
      <c r="H232" s="256">
        <v>11.153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190</v>
      </c>
      <c r="AU232" s="262" t="s">
        <v>84</v>
      </c>
      <c r="AV232" s="14" t="s">
        <v>84</v>
      </c>
      <c r="AW232" s="14" t="s">
        <v>32</v>
      </c>
      <c r="AX232" s="14" t="s">
        <v>80</v>
      </c>
      <c r="AY232" s="262" t="s">
        <v>181</v>
      </c>
    </row>
    <row r="233" spans="1:65" s="2" customFormat="1" ht="16.5" customHeight="1">
      <c r="A233" s="39"/>
      <c r="B233" s="40"/>
      <c r="C233" s="285" t="s">
        <v>360</v>
      </c>
      <c r="D233" s="285" t="s">
        <v>369</v>
      </c>
      <c r="E233" s="286" t="s">
        <v>375</v>
      </c>
      <c r="F233" s="287" t="s">
        <v>376</v>
      </c>
      <c r="G233" s="288" t="s">
        <v>352</v>
      </c>
      <c r="H233" s="289">
        <v>4.581</v>
      </c>
      <c r="I233" s="290"/>
      <c r="J233" s="291">
        <f>ROUND(I233*H233,2)</f>
        <v>0</v>
      </c>
      <c r="K233" s="287" t="s">
        <v>1</v>
      </c>
      <c r="L233" s="292"/>
      <c r="M233" s="293" t="s">
        <v>1</v>
      </c>
      <c r="N233" s="294" t="s">
        <v>41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222</v>
      </c>
      <c r="AT233" s="239" t="s">
        <v>369</v>
      </c>
      <c r="AU233" s="239" t="s">
        <v>84</v>
      </c>
      <c r="AY233" s="18" t="s">
        <v>181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80</v>
      </c>
      <c r="BK233" s="240">
        <f>ROUND(I233*H233,2)</f>
        <v>0</v>
      </c>
      <c r="BL233" s="18" t="s">
        <v>188</v>
      </c>
      <c r="BM233" s="239" t="s">
        <v>377</v>
      </c>
    </row>
    <row r="234" spans="1:51" s="14" customFormat="1" ht="12">
      <c r="A234" s="14"/>
      <c r="B234" s="252"/>
      <c r="C234" s="253"/>
      <c r="D234" s="243" t="s">
        <v>190</v>
      </c>
      <c r="E234" s="254" t="s">
        <v>1</v>
      </c>
      <c r="F234" s="255" t="s">
        <v>378</v>
      </c>
      <c r="G234" s="253"/>
      <c r="H234" s="256">
        <v>4.581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190</v>
      </c>
      <c r="AU234" s="262" t="s">
        <v>84</v>
      </c>
      <c r="AV234" s="14" t="s">
        <v>84</v>
      </c>
      <c r="AW234" s="14" t="s">
        <v>32</v>
      </c>
      <c r="AX234" s="14" t="s">
        <v>80</v>
      </c>
      <c r="AY234" s="262" t="s">
        <v>181</v>
      </c>
    </row>
    <row r="235" spans="1:65" s="2" customFormat="1" ht="24.15" customHeight="1">
      <c r="A235" s="39"/>
      <c r="B235" s="40"/>
      <c r="C235" s="228" t="s">
        <v>368</v>
      </c>
      <c r="D235" s="228" t="s">
        <v>183</v>
      </c>
      <c r="E235" s="229" t="s">
        <v>337</v>
      </c>
      <c r="F235" s="230" t="s">
        <v>338</v>
      </c>
      <c r="G235" s="231" t="s">
        <v>245</v>
      </c>
      <c r="H235" s="232">
        <v>9.47</v>
      </c>
      <c r="I235" s="233"/>
      <c r="J235" s="234">
        <f>ROUND(I235*H235,2)</f>
        <v>0</v>
      </c>
      <c r="K235" s="230" t="s">
        <v>187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188</v>
      </c>
      <c r="AT235" s="239" t="s">
        <v>183</v>
      </c>
      <c r="AU235" s="239" t="s">
        <v>84</v>
      </c>
      <c r="AY235" s="18" t="s">
        <v>181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80</v>
      </c>
      <c r="BK235" s="240">
        <f>ROUND(I235*H235,2)</f>
        <v>0</v>
      </c>
      <c r="BL235" s="18" t="s">
        <v>188</v>
      </c>
      <c r="BM235" s="239" t="s">
        <v>380</v>
      </c>
    </row>
    <row r="236" spans="1:51" s="13" customFormat="1" ht="12">
      <c r="A236" s="13"/>
      <c r="B236" s="241"/>
      <c r="C236" s="242"/>
      <c r="D236" s="243" t="s">
        <v>190</v>
      </c>
      <c r="E236" s="244" t="s">
        <v>1</v>
      </c>
      <c r="F236" s="245" t="s">
        <v>191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190</v>
      </c>
      <c r="AU236" s="251" t="s">
        <v>84</v>
      </c>
      <c r="AV236" s="13" t="s">
        <v>80</v>
      </c>
      <c r="AW236" s="13" t="s">
        <v>32</v>
      </c>
      <c r="AX236" s="13" t="s">
        <v>76</v>
      </c>
      <c r="AY236" s="251" t="s">
        <v>181</v>
      </c>
    </row>
    <row r="237" spans="1:51" s="13" customFormat="1" ht="12">
      <c r="A237" s="13"/>
      <c r="B237" s="241"/>
      <c r="C237" s="242"/>
      <c r="D237" s="243" t="s">
        <v>190</v>
      </c>
      <c r="E237" s="244" t="s">
        <v>1</v>
      </c>
      <c r="F237" s="245" t="s">
        <v>381</v>
      </c>
      <c r="G237" s="242"/>
      <c r="H237" s="244" t="s">
        <v>1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190</v>
      </c>
      <c r="AU237" s="251" t="s">
        <v>84</v>
      </c>
      <c r="AV237" s="13" t="s">
        <v>80</v>
      </c>
      <c r="AW237" s="13" t="s">
        <v>32</v>
      </c>
      <c r="AX237" s="13" t="s">
        <v>76</v>
      </c>
      <c r="AY237" s="251" t="s">
        <v>181</v>
      </c>
    </row>
    <row r="238" spans="1:51" s="14" customFormat="1" ht="12">
      <c r="A238" s="14"/>
      <c r="B238" s="252"/>
      <c r="C238" s="253"/>
      <c r="D238" s="243" t="s">
        <v>190</v>
      </c>
      <c r="E238" s="254" t="s">
        <v>1</v>
      </c>
      <c r="F238" s="255" t="s">
        <v>831</v>
      </c>
      <c r="G238" s="253"/>
      <c r="H238" s="256">
        <v>9.47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190</v>
      </c>
      <c r="AU238" s="262" t="s">
        <v>84</v>
      </c>
      <c r="AV238" s="14" t="s">
        <v>84</v>
      </c>
      <c r="AW238" s="14" t="s">
        <v>32</v>
      </c>
      <c r="AX238" s="14" t="s">
        <v>76</v>
      </c>
      <c r="AY238" s="262" t="s">
        <v>181</v>
      </c>
    </row>
    <row r="239" spans="1:51" s="15" customFormat="1" ht="12">
      <c r="A239" s="15"/>
      <c r="B239" s="263"/>
      <c r="C239" s="264"/>
      <c r="D239" s="243" t="s">
        <v>190</v>
      </c>
      <c r="E239" s="265" t="s">
        <v>118</v>
      </c>
      <c r="F239" s="266" t="s">
        <v>142</v>
      </c>
      <c r="G239" s="264"/>
      <c r="H239" s="267">
        <v>9.47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3" t="s">
        <v>190</v>
      </c>
      <c r="AU239" s="273" t="s">
        <v>84</v>
      </c>
      <c r="AV239" s="15" t="s">
        <v>188</v>
      </c>
      <c r="AW239" s="15" t="s">
        <v>32</v>
      </c>
      <c r="AX239" s="15" t="s">
        <v>80</v>
      </c>
      <c r="AY239" s="273" t="s">
        <v>181</v>
      </c>
    </row>
    <row r="240" spans="1:65" s="2" customFormat="1" ht="33" customHeight="1">
      <c r="A240" s="39"/>
      <c r="B240" s="40"/>
      <c r="C240" s="228" t="s">
        <v>374</v>
      </c>
      <c r="D240" s="228" t="s">
        <v>183</v>
      </c>
      <c r="E240" s="229" t="s">
        <v>384</v>
      </c>
      <c r="F240" s="230" t="s">
        <v>385</v>
      </c>
      <c r="G240" s="231" t="s">
        <v>245</v>
      </c>
      <c r="H240" s="232">
        <v>9.47</v>
      </c>
      <c r="I240" s="233"/>
      <c r="J240" s="234">
        <f>ROUND(I240*H240,2)</f>
        <v>0</v>
      </c>
      <c r="K240" s="230" t="s">
        <v>187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188</v>
      </c>
      <c r="AT240" s="239" t="s">
        <v>183</v>
      </c>
      <c r="AU240" s="239" t="s">
        <v>84</v>
      </c>
      <c r="AY240" s="18" t="s">
        <v>181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80</v>
      </c>
      <c r="BK240" s="240">
        <f>ROUND(I240*H240,2)</f>
        <v>0</v>
      </c>
      <c r="BL240" s="18" t="s">
        <v>188</v>
      </c>
      <c r="BM240" s="239" t="s">
        <v>386</v>
      </c>
    </row>
    <row r="241" spans="1:51" s="14" customFormat="1" ht="12">
      <c r="A241" s="14"/>
      <c r="B241" s="252"/>
      <c r="C241" s="253"/>
      <c r="D241" s="243" t="s">
        <v>190</v>
      </c>
      <c r="E241" s="254" t="s">
        <v>1</v>
      </c>
      <c r="F241" s="255" t="s">
        <v>118</v>
      </c>
      <c r="G241" s="253"/>
      <c r="H241" s="256">
        <v>9.47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190</v>
      </c>
      <c r="AU241" s="262" t="s">
        <v>84</v>
      </c>
      <c r="AV241" s="14" t="s">
        <v>84</v>
      </c>
      <c r="AW241" s="14" t="s">
        <v>32</v>
      </c>
      <c r="AX241" s="14" t="s">
        <v>80</v>
      </c>
      <c r="AY241" s="262" t="s">
        <v>181</v>
      </c>
    </row>
    <row r="242" spans="1:63" s="12" customFormat="1" ht="22.8" customHeight="1">
      <c r="A242" s="12"/>
      <c r="B242" s="212"/>
      <c r="C242" s="213"/>
      <c r="D242" s="214" t="s">
        <v>75</v>
      </c>
      <c r="E242" s="226" t="s">
        <v>188</v>
      </c>
      <c r="F242" s="226" t="s">
        <v>406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SUM(P243:P244)</f>
        <v>0</v>
      </c>
      <c r="Q242" s="220"/>
      <c r="R242" s="221">
        <f>SUM(R243:R244)</f>
        <v>0</v>
      </c>
      <c r="S242" s="220"/>
      <c r="T242" s="222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80</v>
      </c>
      <c r="AT242" s="224" t="s">
        <v>75</v>
      </c>
      <c r="AU242" s="224" t="s">
        <v>80</v>
      </c>
      <c r="AY242" s="223" t="s">
        <v>181</v>
      </c>
      <c r="BK242" s="225">
        <f>SUM(BK243:BK244)</f>
        <v>0</v>
      </c>
    </row>
    <row r="243" spans="1:65" s="2" customFormat="1" ht="16.5" customHeight="1">
      <c r="A243" s="39"/>
      <c r="B243" s="40"/>
      <c r="C243" s="228" t="s">
        <v>379</v>
      </c>
      <c r="D243" s="228" t="s">
        <v>183</v>
      </c>
      <c r="E243" s="229" t="s">
        <v>408</v>
      </c>
      <c r="F243" s="230" t="s">
        <v>409</v>
      </c>
      <c r="G243" s="231" t="s">
        <v>410</v>
      </c>
      <c r="H243" s="232">
        <v>0.729</v>
      </c>
      <c r="I243" s="233"/>
      <c r="J243" s="234">
        <f>ROUND(I243*H243,2)</f>
        <v>0</v>
      </c>
      <c r="K243" s="230" t="s">
        <v>187</v>
      </c>
      <c r="L243" s="45"/>
      <c r="M243" s="235" t="s">
        <v>1</v>
      </c>
      <c r="N243" s="236" t="s">
        <v>41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188</v>
      </c>
      <c r="AT243" s="239" t="s">
        <v>183</v>
      </c>
      <c r="AU243" s="239" t="s">
        <v>84</v>
      </c>
      <c r="AY243" s="18" t="s">
        <v>181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80</v>
      </c>
      <c r="BK243" s="240">
        <f>ROUND(I243*H243,2)</f>
        <v>0</v>
      </c>
      <c r="BL243" s="18" t="s">
        <v>188</v>
      </c>
      <c r="BM243" s="239" t="s">
        <v>832</v>
      </c>
    </row>
    <row r="244" spans="1:51" s="14" customFormat="1" ht="12">
      <c r="A244" s="14"/>
      <c r="B244" s="252"/>
      <c r="C244" s="253"/>
      <c r="D244" s="243" t="s">
        <v>190</v>
      </c>
      <c r="E244" s="254" t="s">
        <v>1</v>
      </c>
      <c r="F244" s="255" t="s">
        <v>779</v>
      </c>
      <c r="G244" s="253"/>
      <c r="H244" s="256">
        <v>0.729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190</v>
      </c>
      <c r="AU244" s="262" t="s">
        <v>84</v>
      </c>
      <c r="AV244" s="14" t="s">
        <v>84</v>
      </c>
      <c r="AW244" s="14" t="s">
        <v>32</v>
      </c>
      <c r="AX244" s="14" t="s">
        <v>80</v>
      </c>
      <c r="AY244" s="262" t="s">
        <v>181</v>
      </c>
    </row>
    <row r="245" spans="1:63" s="12" customFormat="1" ht="22.8" customHeight="1">
      <c r="A245" s="12"/>
      <c r="B245" s="212"/>
      <c r="C245" s="213"/>
      <c r="D245" s="214" t="s">
        <v>75</v>
      </c>
      <c r="E245" s="226" t="s">
        <v>206</v>
      </c>
      <c r="F245" s="226" t="s">
        <v>422</v>
      </c>
      <c r="G245" s="213"/>
      <c r="H245" s="213"/>
      <c r="I245" s="216"/>
      <c r="J245" s="227">
        <f>BK245</f>
        <v>0</v>
      </c>
      <c r="K245" s="213"/>
      <c r="L245" s="218"/>
      <c r="M245" s="219"/>
      <c r="N245" s="220"/>
      <c r="O245" s="220"/>
      <c r="P245" s="221">
        <f>SUM(P246:P263)</f>
        <v>0</v>
      </c>
      <c r="Q245" s="220"/>
      <c r="R245" s="221">
        <f>SUM(R246:R263)</f>
        <v>10.106126999999999</v>
      </c>
      <c r="S245" s="220"/>
      <c r="T245" s="222">
        <f>SUM(T246:T263)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80</v>
      </c>
      <c r="AT245" s="224" t="s">
        <v>75</v>
      </c>
      <c r="AU245" s="224" t="s">
        <v>80</v>
      </c>
      <c r="AY245" s="223" t="s">
        <v>181</v>
      </c>
      <c r="BK245" s="225">
        <f>SUM(BK246:BK263)</f>
        <v>0</v>
      </c>
    </row>
    <row r="246" spans="1:65" s="2" customFormat="1" ht="16.5" customHeight="1">
      <c r="A246" s="39"/>
      <c r="B246" s="40"/>
      <c r="C246" s="228" t="s">
        <v>383</v>
      </c>
      <c r="D246" s="228" t="s">
        <v>183</v>
      </c>
      <c r="E246" s="229" t="s">
        <v>424</v>
      </c>
      <c r="F246" s="230" t="s">
        <v>836</v>
      </c>
      <c r="G246" s="231" t="s">
        <v>186</v>
      </c>
      <c r="H246" s="232">
        <v>7.29</v>
      </c>
      <c r="I246" s="233"/>
      <c r="J246" s="234">
        <f>ROUND(I246*H246,2)</f>
        <v>0</v>
      </c>
      <c r="K246" s="230" t="s">
        <v>187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0.575</v>
      </c>
      <c r="R246" s="237">
        <f>Q246*H246</f>
        <v>4.19175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188</v>
      </c>
      <c r="AT246" s="239" t="s">
        <v>183</v>
      </c>
      <c r="AU246" s="239" t="s">
        <v>84</v>
      </c>
      <c r="AY246" s="18" t="s">
        <v>181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80</v>
      </c>
      <c r="BK246" s="240">
        <f>ROUND(I246*H246,2)</f>
        <v>0</v>
      </c>
      <c r="BL246" s="18" t="s">
        <v>188</v>
      </c>
      <c r="BM246" s="239" t="s">
        <v>426</v>
      </c>
    </row>
    <row r="247" spans="1:51" s="13" customFormat="1" ht="12">
      <c r="A247" s="13"/>
      <c r="B247" s="241"/>
      <c r="C247" s="242"/>
      <c r="D247" s="243" t="s">
        <v>190</v>
      </c>
      <c r="E247" s="244" t="s">
        <v>1</v>
      </c>
      <c r="F247" s="245" t="s">
        <v>427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190</v>
      </c>
      <c r="AU247" s="251" t="s">
        <v>84</v>
      </c>
      <c r="AV247" s="13" t="s">
        <v>80</v>
      </c>
      <c r="AW247" s="13" t="s">
        <v>32</v>
      </c>
      <c r="AX247" s="13" t="s">
        <v>76</v>
      </c>
      <c r="AY247" s="251" t="s">
        <v>181</v>
      </c>
    </row>
    <row r="248" spans="1:51" s="14" customFormat="1" ht="12">
      <c r="A248" s="14"/>
      <c r="B248" s="252"/>
      <c r="C248" s="253"/>
      <c r="D248" s="243" t="s">
        <v>190</v>
      </c>
      <c r="E248" s="254" t="s">
        <v>1</v>
      </c>
      <c r="F248" s="255" t="s">
        <v>1316</v>
      </c>
      <c r="G248" s="253"/>
      <c r="H248" s="256">
        <v>7.29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190</v>
      </c>
      <c r="AU248" s="262" t="s">
        <v>84</v>
      </c>
      <c r="AV248" s="14" t="s">
        <v>84</v>
      </c>
      <c r="AW248" s="14" t="s">
        <v>32</v>
      </c>
      <c r="AX248" s="14" t="s">
        <v>80</v>
      </c>
      <c r="AY248" s="262" t="s">
        <v>181</v>
      </c>
    </row>
    <row r="249" spans="1:65" s="2" customFormat="1" ht="24.15" customHeight="1">
      <c r="A249" s="39"/>
      <c r="B249" s="40"/>
      <c r="C249" s="228" t="s">
        <v>387</v>
      </c>
      <c r="D249" s="228" t="s">
        <v>183</v>
      </c>
      <c r="E249" s="229" t="s">
        <v>435</v>
      </c>
      <c r="F249" s="230" t="s">
        <v>436</v>
      </c>
      <c r="G249" s="231" t="s">
        <v>186</v>
      </c>
      <c r="H249" s="232">
        <v>7.29</v>
      </c>
      <c r="I249" s="233"/>
      <c r="J249" s="234">
        <f>ROUND(I249*H249,2)</f>
        <v>0</v>
      </c>
      <c r="K249" s="230" t="s">
        <v>187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0.33206</v>
      </c>
      <c r="R249" s="237">
        <f>Q249*H249</f>
        <v>2.4207174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188</v>
      </c>
      <c r="AT249" s="239" t="s">
        <v>183</v>
      </c>
      <c r="AU249" s="239" t="s">
        <v>84</v>
      </c>
      <c r="AY249" s="18" t="s">
        <v>181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80</v>
      </c>
      <c r="BK249" s="240">
        <f>ROUND(I249*H249,2)</f>
        <v>0</v>
      </c>
      <c r="BL249" s="18" t="s">
        <v>188</v>
      </c>
      <c r="BM249" s="239" t="s">
        <v>437</v>
      </c>
    </row>
    <row r="250" spans="1:51" s="13" customFormat="1" ht="12">
      <c r="A250" s="13"/>
      <c r="B250" s="241"/>
      <c r="C250" s="242"/>
      <c r="D250" s="243" t="s">
        <v>190</v>
      </c>
      <c r="E250" s="244" t="s">
        <v>1</v>
      </c>
      <c r="F250" s="245" t="s">
        <v>427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190</v>
      </c>
      <c r="AU250" s="251" t="s">
        <v>84</v>
      </c>
      <c r="AV250" s="13" t="s">
        <v>80</v>
      </c>
      <c r="AW250" s="13" t="s">
        <v>32</v>
      </c>
      <c r="AX250" s="13" t="s">
        <v>76</v>
      </c>
      <c r="AY250" s="251" t="s">
        <v>181</v>
      </c>
    </row>
    <row r="251" spans="1:51" s="14" customFormat="1" ht="12">
      <c r="A251" s="14"/>
      <c r="B251" s="252"/>
      <c r="C251" s="253"/>
      <c r="D251" s="243" t="s">
        <v>190</v>
      </c>
      <c r="E251" s="254" t="s">
        <v>1</v>
      </c>
      <c r="F251" s="255" t="s">
        <v>1316</v>
      </c>
      <c r="G251" s="253"/>
      <c r="H251" s="256">
        <v>7.29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190</v>
      </c>
      <c r="AU251" s="262" t="s">
        <v>84</v>
      </c>
      <c r="AV251" s="14" t="s">
        <v>84</v>
      </c>
      <c r="AW251" s="14" t="s">
        <v>32</v>
      </c>
      <c r="AX251" s="14" t="s">
        <v>80</v>
      </c>
      <c r="AY251" s="262" t="s">
        <v>181</v>
      </c>
    </row>
    <row r="252" spans="1:65" s="2" customFormat="1" ht="24.15" customHeight="1">
      <c r="A252" s="39"/>
      <c r="B252" s="40"/>
      <c r="C252" s="228" t="s">
        <v>392</v>
      </c>
      <c r="D252" s="228" t="s">
        <v>183</v>
      </c>
      <c r="E252" s="229" t="s">
        <v>439</v>
      </c>
      <c r="F252" s="230" t="s">
        <v>440</v>
      </c>
      <c r="G252" s="231" t="s">
        <v>186</v>
      </c>
      <c r="H252" s="232">
        <v>7.29</v>
      </c>
      <c r="I252" s="233"/>
      <c r="J252" s="234">
        <f>ROUND(I252*H252,2)</f>
        <v>0</v>
      </c>
      <c r="K252" s="230" t="s">
        <v>187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0.00601</v>
      </c>
      <c r="R252" s="237">
        <f>Q252*H252</f>
        <v>0.043812899999999995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188</v>
      </c>
      <c r="AT252" s="239" t="s">
        <v>183</v>
      </c>
      <c r="AU252" s="239" t="s">
        <v>84</v>
      </c>
      <c r="AY252" s="18" t="s">
        <v>181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80</v>
      </c>
      <c r="BK252" s="240">
        <f>ROUND(I252*H252,2)</f>
        <v>0</v>
      </c>
      <c r="BL252" s="18" t="s">
        <v>188</v>
      </c>
      <c r="BM252" s="239" t="s">
        <v>441</v>
      </c>
    </row>
    <row r="253" spans="1:51" s="13" customFormat="1" ht="12">
      <c r="A253" s="13"/>
      <c r="B253" s="241"/>
      <c r="C253" s="242"/>
      <c r="D253" s="243" t="s">
        <v>190</v>
      </c>
      <c r="E253" s="244" t="s">
        <v>1</v>
      </c>
      <c r="F253" s="245" t="s">
        <v>427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190</v>
      </c>
      <c r="AU253" s="251" t="s">
        <v>84</v>
      </c>
      <c r="AV253" s="13" t="s">
        <v>80</v>
      </c>
      <c r="AW253" s="13" t="s">
        <v>32</v>
      </c>
      <c r="AX253" s="13" t="s">
        <v>76</v>
      </c>
      <c r="AY253" s="251" t="s">
        <v>181</v>
      </c>
    </row>
    <row r="254" spans="1:51" s="14" customFormat="1" ht="12">
      <c r="A254" s="14"/>
      <c r="B254" s="252"/>
      <c r="C254" s="253"/>
      <c r="D254" s="243" t="s">
        <v>190</v>
      </c>
      <c r="E254" s="254" t="s">
        <v>1</v>
      </c>
      <c r="F254" s="255" t="s">
        <v>1316</v>
      </c>
      <c r="G254" s="253"/>
      <c r="H254" s="256">
        <v>7.29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190</v>
      </c>
      <c r="AU254" s="262" t="s">
        <v>84</v>
      </c>
      <c r="AV254" s="14" t="s">
        <v>84</v>
      </c>
      <c r="AW254" s="14" t="s">
        <v>32</v>
      </c>
      <c r="AX254" s="14" t="s">
        <v>80</v>
      </c>
      <c r="AY254" s="262" t="s">
        <v>181</v>
      </c>
    </row>
    <row r="255" spans="1:65" s="2" customFormat="1" ht="21.75" customHeight="1">
      <c r="A255" s="39"/>
      <c r="B255" s="40"/>
      <c r="C255" s="228" t="s">
        <v>396</v>
      </c>
      <c r="D255" s="228" t="s">
        <v>183</v>
      </c>
      <c r="E255" s="229" t="s">
        <v>443</v>
      </c>
      <c r="F255" s="230" t="s">
        <v>444</v>
      </c>
      <c r="G255" s="231" t="s">
        <v>186</v>
      </c>
      <c r="H255" s="232">
        <v>16.2</v>
      </c>
      <c r="I255" s="233"/>
      <c r="J255" s="234">
        <f>ROUND(I255*H255,2)</f>
        <v>0</v>
      </c>
      <c r="K255" s="230" t="s">
        <v>187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0.00021</v>
      </c>
      <c r="R255" s="237">
        <f>Q255*H255</f>
        <v>0.003402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188</v>
      </c>
      <c r="AT255" s="239" t="s">
        <v>183</v>
      </c>
      <c r="AU255" s="239" t="s">
        <v>84</v>
      </c>
      <c r="AY255" s="18" t="s">
        <v>181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80</v>
      </c>
      <c r="BK255" s="240">
        <f>ROUND(I255*H255,2)</f>
        <v>0</v>
      </c>
      <c r="BL255" s="18" t="s">
        <v>188</v>
      </c>
      <c r="BM255" s="239" t="s">
        <v>445</v>
      </c>
    </row>
    <row r="256" spans="1:51" s="13" customFormat="1" ht="12">
      <c r="A256" s="13"/>
      <c r="B256" s="241"/>
      <c r="C256" s="242"/>
      <c r="D256" s="243" t="s">
        <v>190</v>
      </c>
      <c r="E256" s="244" t="s">
        <v>1</v>
      </c>
      <c r="F256" s="245" t="s">
        <v>427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190</v>
      </c>
      <c r="AU256" s="251" t="s">
        <v>84</v>
      </c>
      <c r="AV256" s="13" t="s">
        <v>80</v>
      </c>
      <c r="AW256" s="13" t="s">
        <v>32</v>
      </c>
      <c r="AX256" s="13" t="s">
        <v>76</v>
      </c>
      <c r="AY256" s="251" t="s">
        <v>181</v>
      </c>
    </row>
    <row r="257" spans="1:51" s="14" customFormat="1" ht="12">
      <c r="A257" s="14"/>
      <c r="B257" s="252"/>
      <c r="C257" s="253"/>
      <c r="D257" s="243" t="s">
        <v>190</v>
      </c>
      <c r="E257" s="254" t="s">
        <v>1</v>
      </c>
      <c r="F257" s="255" t="s">
        <v>1336</v>
      </c>
      <c r="G257" s="253"/>
      <c r="H257" s="256">
        <v>16.2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190</v>
      </c>
      <c r="AU257" s="262" t="s">
        <v>84</v>
      </c>
      <c r="AV257" s="14" t="s">
        <v>84</v>
      </c>
      <c r="AW257" s="14" t="s">
        <v>32</v>
      </c>
      <c r="AX257" s="14" t="s">
        <v>80</v>
      </c>
      <c r="AY257" s="262" t="s">
        <v>181</v>
      </c>
    </row>
    <row r="258" spans="1:65" s="2" customFormat="1" ht="33" customHeight="1">
      <c r="A258" s="39"/>
      <c r="B258" s="40"/>
      <c r="C258" s="228" t="s">
        <v>402</v>
      </c>
      <c r="D258" s="228" t="s">
        <v>183</v>
      </c>
      <c r="E258" s="229" t="s">
        <v>447</v>
      </c>
      <c r="F258" s="230" t="s">
        <v>448</v>
      </c>
      <c r="G258" s="231" t="s">
        <v>186</v>
      </c>
      <c r="H258" s="232">
        <v>16.2</v>
      </c>
      <c r="I258" s="233"/>
      <c r="J258" s="234">
        <f>ROUND(I258*H258,2)</f>
        <v>0</v>
      </c>
      <c r="K258" s="230" t="s">
        <v>187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0.12966</v>
      </c>
      <c r="R258" s="237">
        <f>Q258*H258</f>
        <v>2.100492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188</v>
      </c>
      <c r="AT258" s="239" t="s">
        <v>183</v>
      </c>
      <c r="AU258" s="239" t="s">
        <v>84</v>
      </c>
      <c r="AY258" s="18" t="s">
        <v>181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80</v>
      </c>
      <c r="BK258" s="240">
        <f>ROUND(I258*H258,2)</f>
        <v>0</v>
      </c>
      <c r="BL258" s="18" t="s">
        <v>188</v>
      </c>
      <c r="BM258" s="239" t="s">
        <v>449</v>
      </c>
    </row>
    <row r="259" spans="1:51" s="13" customFormat="1" ht="12">
      <c r="A259" s="13"/>
      <c r="B259" s="241"/>
      <c r="C259" s="242"/>
      <c r="D259" s="243" t="s">
        <v>190</v>
      </c>
      <c r="E259" s="244" t="s">
        <v>1</v>
      </c>
      <c r="F259" s="245" t="s">
        <v>427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190</v>
      </c>
      <c r="AU259" s="251" t="s">
        <v>84</v>
      </c>
      <c r="AV259" s="13" t="s">
        <v>80</v>
      </c>
      <c r="AW259" s="13" t="s">
        <v>32</v>
      </c>
      <c r="AX259" s="13" t="s">
        <v>76</v>
      </c>
      <c r="AY259" s="251" t="s">
        <v>181</v>
      </c>
    </row>
    <row r="260" spans="1:51" s="14" customFormat="1" ht="12">
      <c r="A260" s="14"/>
      <c r="B260" s="252"/>
      <c r="C260" s="253"/>
      <c r="D260" s="243" t="s">
        <v>190</v>
      </c>
      <c r="E260" s="254" t="s">
        <v>1</v>
      </c>
      <c r="F260" s="255" t="s">
        <v>1336</v>
      </c>
      <c r="G260" s="253"/>
      <c r="H260" s="256">
        <v>16.2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190</v>
      </c>
      <c r="AU260" s="262" t="s">
        <v>84</v>
      </c>
      <c r="AV260" s="14" t="s">
        <v>84</v>
      </c>
      <c r="AW260" s="14" t="s">
        <v>32</v>
      </c>
      <c r="AX260" s="14" t="s">
        <v>80</v>
      </c>
      <c r="AY260" s="262" t="s">
        <v>181</v>
      </c>
    </row>
    <row r="261" spans="1:65" s="2" customFormat="1" ht="33" customHeight="1">
      <c r="A261" s="39"/>
      <c r="B261" s="40"/>
      <c r="C261" s="228" t="s">
        <v>407</v>
      </c>
      <c r="D261" s="228" t="s">
        <v>183</v>
      </c>
      <c r="E261" s="229" t="s">
        <v>429</v>
      </c>
      <c r="F261" s="230" t="s">
        <v>430</v>
      </c>
      <c r="G261" s="231" t="s">
        <v>186</v>
      </c>
      <c r="H261" s="232">
        <v>7.29</v>
      </c>
      <c r="I261" s="233"/>
      <c r="J261" s="234">
        <f>ROUND(I261*H261,2)</f>
        <v>0</v>
      </c>
      <c r="K261" s="230" t="s">
        <v>187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0.18463</v>
      </c>
      <c r="R261" s="237">
        <f>Q261*H261</f>
        <v>1.3459527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188</v>
      </c>
      <c r="AT261" s="239" t="s">
        <v>183</v>
      </c>
      <c r="AU261" s="239" t="s">
        <v>84</v>
      </c>
      <c r="AY261" s="18" t="s">
        <v>181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80</v>
      </c>
      <c r="BK261" s="240">
        <f>ROUND(I261*H261,2)</f>
        <v>0</v>
      </c>
      <c r="BL261" s="18" t="s">
        <v>188</v>
      </c>
      <c r="BM261" s="239" t="s">
        <v>453</v>
      </c>
    </row>
    <row r="262" spans="1:51" s="13" customFormat="1" ht="12">
      <c r="A262" s="13"/>
      <c r="B262" s="241"/>
      <c r="C262" s="242"/>
      <c r="D262" s="243" t="s">
        <v>190</v>
      </c>
      <c r="E262" s="244" t="s">
        <v>1</v>
      </c>
      <c r="F262" s="245" t="s">
        <v>427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190</v>
      </c>
      <c r="AU262" s="251" t="s">
        <v>84</v>
      </c>
      <c r="AV262" s="13" t="s">
        <v>80</v>
      </c>
      <c r="AW262" s="13" t="s">
        <v>32</v>
      </c>
      <c r="AX262" s="13" t="s">
        <v>76</v>
      </c>
      <c r="AY262" s="251" t="s">
        <v>181</v>
      </c>
    </row>
    <row r="263" spans="1:51" s="14" customFormat="1" ht="12">
      <c r="A263" s="14"/>
      <c r="B263" s="252"/>
      <c r="C263" s="253"/>
      <c r="D263" s="243" t="s">
        <v>190</v>
      </c>
      <c r="E263" s="254" t="s">
        <v>1</v>
      </c>
      <c r="F263" s="255" t="s">
        <v>1316</v>
      </c>
      <c r="G263" s="253"/>
      <c r="H263" s="256">
        <v>7.29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190</v>
      </c>
      <c r="AU263" s="262" t="s">
        <v>84</v>
      </c>
      <c r="AV263" s="14" t="s">
        <v>84</v>
      </c>
      <c r="AW263" s="14" t="s">
        <v>32</v>
      </c>
      <c r="AX263" s="14" t="s">
        <v>80</v>
      </c>
      <c r="AY263" s="262" t="s">
        <v>181</v>
      </c>
    </row>
    <row r="264" spans="1:63" s="12" customFormat="1" ht="22.8" customHeight="1">
      <c r="A264" s="12"/>
      <c r="B264" s="212"/>
      <c r="C264" s="213"/>
      <c r="D264" s="214" t="s">
        <v>75</v>
      </c>
      <c r="E264" s="226" t="s">
        <v>222</v>
      </c>
      <c r="F264" s="226" t="s">
        <v>455</v>
      </c>
      <c r="G264" s="213"/>
      <c r="H264" s="213"/>
      <c r="I264" s="216"/>
      <c r="J264" s="227">
        <f>BK264</f>
        <v>0</v>
      </c>
      <c r="K264" s="213"/>
      <c r="L264" s="218"/>
      <c r="M264" s="219"/>
      <c r="N264" s="220"/>
      <c r="O264" s="220"/>
      <c r="P264" s="221">
        <f>SUM(P265:P291)</f>
        <v>0</v>
      </c>
      <c r="Q264" s="220"/>
      <c r="R264" s="221">
        <f>SUM(R265:R291)</f>
        <v>0.028681650000000003</v>
      </c>
      <c r="S264" s="220"/>
      <c r="T264" s="222">
        <f>SUM(T265:T291)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3" t="s">
        <v>80</v>
      </c>
      <c r="AT264" s="224" t="s">
        <v>75</v>
      </c>
      <c r="AU264" s="224" t="s">
        <v>80</v>
      </c>
      <c r="AY264" s="223" t="s">
        <v>181</v>
      </c>
      <c r="BK264" s="225">
        <f>SUM(BK265:BK291)</f>
        <v>0</v>
      </c>
    </row>
    <row r="265" spans="1:65" s="2" customFormat="1" ht="24.15" customHeight="1">
      <c r="A265" s="39"/>
      <c r="B265" s="40"/>
      <c r="C265" s="228" t="s">
        <v>412</v>
      </c>
      <c r="D265" s="228" t="s">
        <v>183</v>
      </c>
      <c r="E265" s="229" t="s">
        <v>849</v>
      </c>
      <c r="F265" s="230" t="s">
        <v>850</v>
      </c>
      <c r="G265" s="231" t="s">
        <v>203</v>
      </c>
      <c r="H265" s="232">
        <v>9</v>
      </c>
      <c r="I265" s="233"/>
      <c r="J265" s="234">
        <f>ROUND(I265*H265,2)</f>
        <v>0</v>
      </c>
      <c r="K265" s="230" t="s">
        <v>187</v>
      </c>
      <c r="L265" s="45"/>
      <c r="M265" s="235" t="s">
        <v>1</v>
      </c>
      <c r="N265" s="236" t="s">
        <v>41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188</v>
      </c>
      <c r="AT265" s="239" t="s">
        <v>183</v>
      </c>
      <c r="AU265" s="239" t="s">
        <v>84</v>
      </c>
      <c r="AY265" s="18" t="s">
        <v>181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80</v>
      </c>
      <c r="BK265" s="240">
        <f>ROUND(I265*H265,2)</f>
        <v>0</v>
      </c>
      <c r="BL265" s="18" t="s">
        <v>188</v>
      </c>
      <c r="BM265" s="239" t="s">
        <v>851</v>
      </c>
    </row>
    <row r="266" spans="1:51" s="13" customFormat="1" ht="12">
      <c r="A266" s="13"/>
      <c r="B266" s="241"/>
      <c r="C266" s="242"/>
      <c r="D266" s="243" t="s">
        <v>190</v>
      </c>
      <c r="E266" s="244" t="s">
        <v>1</v>
      </c>
      <c r="F266" s="245" t="s">
        <v>1255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190</v>
      </c>
      <c r="AU266" s="251" t="s">
        <v>84</v>
      </c>
      <c r="AV266" s="13" t="s">
        <v>80</v>
      </c>
      <c r="AW266" s="13" t="s">
        <v>32</v>
      </c>
      <c r="AX266" s="13" t="s">
        <v>76</v>
      </c>
      <c r="AY266" s="251" t="s">
        <v>181</v>
      </c>
    </row>
    <row r="267" spans="1:51" s="14" customFormat="1" ht="12">
      <c r="A267" s="14"/>
      <c r="B267" s="252"/>
      <c r="C267" s="253"/>
      <c r="D267" s="243" t="s">
        <v>190</v>
      </c>
      <c r="E267" s="254" t="s">
        <v>1</v>
      </c>
      <c r="F267" s="255" t="s">
        <v>1337</v>
      </c>
      <c r="G267" s="253"/>
      <c r="H267" s="256">
        <v>9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190</v>
      </c>
      <c r="AU267" s="262" t="s">
        <v>84</v>
      </c>
      <c r="AV267" s="14" t="s">
        <v>84</v>
      </c>
      <c r="AW267" s="14" t="s">
        <v>32</v>
      </c>
      <c r="AX267" s="14" t="s">
        <v>76</v>
      </c>
      <c r="AY267" s="262" t="s">
        <v>181</v>
      </c>
    </row>
    <row r="268" spans="1:51" s="15" customFormat="1" ht="12">
      <c r="A268" s="15"/>
      <c r="B268" s="263"/>
      <c r="C268" s="264"/>
      <c r="D268" s="243" t="s">
        <v>190</v>
      </c>
      <c r="E268" s="265" t="s">
        <v>785</v>
      </c>
      <c r="F268" s="266" t="s">
        <v>142</v>
      </c>
      <c r="G268" s="264"/>
      <c r="H268" s="267">
        <v>9</v>
      </c>
      <c r="I268" s="268"/>
      <c r="J268" s="264"/>
      <c r="K268" s="264"/>
      <c r="L268" s="269"/>
      <c r="M268" s="270"/>
      <c r="N268" s="271"/>
      <c r="O268" s="271"/>
      <c r="P268" s="271"/>
      <c r="Q268" s="271"/>
      <c r="R268" s="271"/>
      <c r="S268" s="271"/>
      <c r="T268" s="27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3" t="s">
        <v>190</v>
      </c>
      <c r="AU268" s="273" t="s">
        <v>84</v>
      </c>
      <c r="AV268" s="15" t="s">
        <v>188</v>
      </c>
      <c r="AW268" s="15" t="s">
        <v>32</v>
      </c>
      <c r="AX268" s="15" t="s">
        <v>80</v>
      </c>
      <c r="AY268" s="273" t="s">
        <v>181</v>
      </c>
    </row>
    <row r="269" spans="1:65" s="2" customFormat="1" ht="16.5" customHeight="1">
      <c r="A269" s="39"/>
      <c r="B269" s="40"/>
      <c r="C269" s="285" t="s">
        <v>416</v>
      </c>
      <c r="D269" s="285" t="s">
        <v>369</v>
      </c>
      <c r="E269" s="286" t="s">
        <v>853</v>
      </c>
      <c r="F269" s="287" t="s">
        <v>854</v>
      </c>
      <c r="G269" s="288" t="s">
        <v>203</v>
      </c>
      <c r="H269" s="289">
        <v>9.135</v>
      </c>
      <c r="I269" s="290"/>
      <c r="J269" s="291">
        <f>ROUND(I269*H269,2)</f>
        <v>0</v>
      </c>
      <c r="K269" s="287" t="s">
        <v>690</v>
      </c>
      <c r="L269" s="292"/>
      <c r="M269" s="293" t="s">
        <v>1</v>
      </c>
      <c r="N269" s="294" t="s">
        <v>41</v>
      </c>
      <c r="O269" s="92"/>
      <c r="P269" s="237">
        <f>O269*H269</f>
        <v>0</v>
      </c>
      <c r="Q269" s="237">
        <v>0.00037</v>
      </c>
      <c r="R269" s="237">
        <f>Q269*H269</f>
        <v>0.00337995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222</v>
      </c>
      <c r="AT269" s="239" t="s">
        <v>369</v>
      </c>
      <c r="AU269" s="239" t="s">
        <v>84</v>
      </c>
      <c r="AY269" s="18" t="s">
        <v>181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80</v>
      </c>
      <c r="BK269" s="240">
        <f>ROUND(I269*H269,2)</f>
        <v>0</v>
      </c>
      <c r="BL269" s="18" t="s">
        <v>188</v>
      </c>
      <c r="BM269" s="239" t="s">
        <v>855</v>
      </c>
    </row>
    <row r="270" spans="1:51" s="14" customFormat="1" ht="12">
      <c r="A270" s="14"/>
      <c r="B270" s="252"/>
      <c r="C270" s="253"/>
      <c r="D270" s="243" t="s">
        <v>190</v>
      </c>
      <c r="E270" s="254" t="s">
        <v>1</v>
      </c>
      <c r="F270" s="255" t="s">
        <v>856</v>
      </c>
      <c r="G270" s="253"/>
      <c r="H270" s="256">
        <v>9.135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190</v>
      </c>
      <c r="AU270" s="262" t="s">
        <v>84</v>
      </c>
      <c r="AV270" s="14" t="s">
        <v>84</v>
      </c>
      <c r="AW270" s="14" t="s">
        <v>32</v>
      </c>
      <c r="AX270" s="14" t="s">
        <v>80</v>
      </c>
      <c r="AY270" s="262" t="s">
        <v>181</v>
      </c>
    </row>
    <row r="271" spans="1:65" s="2" customFormat="1" ht="24.15" customHeight="1">
      <c r="A271" s="39"/>
      <c r="B271" s="40"/>
      <c r="C271" s="285" t="s">
        <v>423</v>
      </c>
      <c r="D271" s="285" t="s">
        <v>369</v>
      </c>
      <c r="E271" s="286" t="s">
        <v>857</v>
      </c>
      <c r="F271" s="287" t="s">
        <v>858</v>
      </c>
      <c r="G271" s="288" t="s">
        <v>459</v>
      </c>
      <c r="H271" s="289">
        <v>9.09</v>
      </c>
      <c r="I271" s="290"/>
      <c r="J271" s="291">
        <f>ROUND(I271*H271,2)</f>
        <v>0</v>
      </c>
      <c r="K271" s="287" t="s">
        <v>1</v>
      </c>
      <c r="L271" s="292"/>
      <c r="M271" s="293" t="s">
        <v>1</v>
      </c>
      <c r="N271" s="294" t="s">
        <v>41</v>
      </c>
      <c r="O271" s="92"/>
      <c r="P271" s="237">
        <f>O271*H271</f>
        <v>0</v>
      </c>
      <c r="Q271" s="237">
        <v>0.00016</v>
      </c>
      <c r="R271" s="237">
        <f>Q271*H271</f>
        <v>0.0014544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222</v>
      </c>
      <c r="AT271" s="239" t="s">
        <v>369</v>
      </c>
      <c r="AU271" s="239" t="s">
        <v>84</v>
      </c>
      <c r="AY271" s="18" t="s">
        <v>181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80</v>
      </c>
      <c r="BK271" s="240">
        <f>ROUND(I271*H271,2)</f>
        <v>0</v>
      </c>
      <c r="BL271" s="18" t="s">
        <v>188</v>
      </c>
      <c r="BM271" s="239" t="s">
        <v>859</v>
      </c>
    </row>
    <row r="272" spans="1:51" s="13" customFormat="1" ht="12">
      <c r="A272" s="13"/>
      <c r="B272" s="241"/>
      <c r="C272" s="242"/>
      <c r="D272" s="243" t="s">
        <v>190</v>
      </c>
      <c r="E272" s="244" t="s">
        <v>1</v>
      </c>
      <c r="F272" s="245" t="s">
        <v>1255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190</v>
      </c>
      <c r="AU272" s="251" t="s">
        <v>84</v>
      </c>
      <c r="AV272" s="13" t="s">
        <v>80</v>
      </c>
      <c r="AW272" s="13" t="s">
        <v>32</v>
      </c>
      <c r="AX272" s="13" t="s">
        <v>76</v>
      </c>
      <c r="AY272" s="251" t="s">
        <v>181</v>
      </c>
    </row>
    <row r="273" spans="1:51" s="14" customFormat="1" ht="12">
      <c r="A273" s="14"/>
      <c r="B273" s="252"/>
      <c r="C273" s="253"/>
      <c r="D273" s="243" t="s">
        <v>190</v>
      </c>
      <c r="E273" s="254" t="s">
        <v>1</v>
      </c>
      <c r="F273" s="255" t="s">
        <v>1271</v>
      </c>
      <c r="G273" s="253"/>
      <c r="H273" s="256">
        <v>9.09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190</v>
      </c>
      <c r="AU273" s="262" t="s">
        <v>84</v>
      </c>
      <c r="AV273" s="14" t="s">
        <v>84</v>
      </c>
      <c r="AW273" s="14" t="s">
        <v>32</v>
      </c>
      <c r="AX273" s="14" t="s">
        <v>80</v>
      </c>
      <c r="AY273" s="262" t="s">
        <v>181</v>
      </c>
    </row>
    <row r="274" spans="1:65" s="2" customFormat="1" ht="16.5" customHeight="1">
      <c r="A274" s="39"/>
      <c r="B274" s="40"/>
      <c r="C274" s="285" t="s">
        <v>428</v>
      </c>
      <c r="D274" s="285" t="s">
        <v>369</v>
      </c>
      <c r="E274" s="286" t="s">
        <v>860</v>
      </c>
      <c r="F274" s="287" t="s">
        <v>861</v>
      </c>
      <c r="G274" s="288" t="s">
        <v>459</v>
      </c>
      <c r="H274" s="289">
        <v>18.18</v>
      </c>
      <c r="I274" s="290"/>
      <c r="J274" s="291">
        <f>ROUND(I274*H274,2)</f>
        <v>0</v>
      </c>
      <c r="K274" s="287" t="s">
        <v>1</v>
      </c>
      <c r="L274" s="292"/>
      <c r="M274" s="293" t="s">
        <v>1</v>
      </c>
      <c r="N274" s="294" t="s">
        <v>41</v>
      </c>
      <c r="O274" s="92"/>
      <c r="P274" s="237">
        <f>O274*H274</f>
        <v>0</v>
      </c>
      <c r="Q274" s="237">
        <v>0.0011</v>
      </c>
      <c r="R274" s="237">
        <f>Q274*H274</f>
        <v>0.019998000000000002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222</v>
      </c>
      <c r="AT274" s="239" t="s">
        <v>369</v>
      </c>
      <c r="AU274" s="239" t="s">
        <v>84</v>
      </c>
      <c r="AY274" s="18" t="s">
        <v>181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80</v>
      </c>
      <c r="BK274" s="240">
        <f>ROUND(I274*H274,2)</f>
        <v>0</v>
      </c>
      <c r="BL274" s="18" t="s">
        <v>188</v>
      </c>
      <c r="BM274" s="239" t="s">
        <v>862</v>
      </c>
    </row>
    <row r="275" spans="1:51" s="13" customFormat="1" ht="12">
      <c r="A275" s="13"/>
      <c r="B275" s="241"/>
      <c r="C275" s="242"/>
      <c r="D275" s="243" t="s">
        <v>190</v>
      </c>
      <c r="E275" s="244" t="s">
        <v>1</v>
      </c>
      <c r="F275" s="245" t="s">
        <v>1255</v>
      </c>
      <c r="G275" s="242"/>
      <c r="H275" s="244" t="s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190</v>
      </c>
      <c r="AU275" s="251" t="s">
        <v>84</v>
      </c>
      <c r="AV275" s="13" t="s">
        <v>80</v>
      </c>
      <c r="AW275" s="13" t="s">
        <v>32</v>
      </c>
      <c r="AX275" s="13" t="s">
        <v>76</v>
      </c>
      <c r="AY275" s="251" t="s">
        <v>181</v>
      </c>
    </row>
    <row r="276" spans="1:51" s="14" customFormat="1" ht="12">
      <c r="A276" s="14"/>
      <c r="B276" s="252"/>
      <c r="C276" s="253"/>
      <c r="D276" s="243" t="s">
        <v>190</v>
      </c>
      <c r="E276" s="254" t="s">
        <v>1</v>
      </c>
      <c r="F276" s="255" t="s">
        <v>1338</v>
      </c>
      <c r="G276" s="253"/>
      <c r="H276" s="256">
        <v>18.18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190</v>
      </c>
      <c r="AU276" s="262" t="s">
        <v>84</v>
      </c>
      <c r="AV276" s="14" t="s">
        <v>84</v>
      </c>
      <c r="AW276" s="14" t="s">
        <v>32</v>
      </c>
      <c r="AX276" s="14" t="s">
        <v>80</v>
      </c>
      <c r="AY276" s="262" t="s">
        <v>181</v>
      </c>
    </row>
    <row r="277" spans="1:65" s="2" customFormat="1" ht="16.5" customHeight="1">
      <c r="A277" s="39"/>
      <c r="B277" s="40"/>
      <c r="C277" s="228" t="s">
        <v>434</v>
      </c>
      <c r="D277" s="228" t="s">
        <v>183</v>
      </c>
      <c r="E277" s="229" t="s">
        <v>670</v>
      </c>
      <c r="F277" s="230" t="s">
        <v>671</v>
      </c>
      <c r="G277" s="231" t="s">
        <v>203</v>
      </c>
      <c r="H277" s="232">
        <v>9</v>
      </c>
      <c r="I277" s="233"/>
      <c r="J277" s="234">
        <f>ROUND(I277*H277,2)</f>
        <v>0</v>
      </c>
      <c r="K277" s="230" t="s">
        <v>187</v>
      </c>
      <c r="L277" s="45"/>
      <c r="M277" s="235" t="s">
        <v>1</v>
      </c>
      <c r="N277" s="236" t="s">
        <v>41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188</v>
      </c>
      <c r="AT277" s="239" t="s">
        <v>183</v>
      </c>
      <c r="AU277" s="239" t="s">
        <v>84</v>
      </c>
      <c r="AY277" s="18" t="s">
        <v>181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80</v>
      </c>
      <c r="BK277" s="240">
        <f>ROUND(I277*H277,2)</f>
        <v>0</v>
      </c>
      <c r="BL277" s="18" t="s">
        <v>188</v>
      </c>
      <c r="BM277" s="239" t="s">
        <v>672</v>
      </c>
    </row>
    <row r="278" spans="1:51" s="13" customFormat="1" ht="12">
      <c r="A278" s="13"/>
      <c r="B278" s="241"/>
      <c r="C278" s="242"/>
      <c r="D278" s="243" t="s">
        <v>190</v>
      </c>
      <c r="E278" s="244" t="s">
        <v>1</v>
      </c>
      <c r="F278" s="245" t="s">
        <v>191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190</v>
      </c>
      <c r="AU278" s="251" t="s">
        <v>84</v>
      </c>
      <c r="AV278" s="13" t="s">
        <v>80</v>
      </c>
      <c r="AW278" s="13" t="s">
        <v>32</v>
      </c>
      <c r="AX278" s="13" t="s">
        <v>76</v>
      </c>
      <c r="AY278" s="251" t="s">
        <v>181</v>
      </c>
    </row>
    <row r="279" spans="1:51" s="14" customFormat="1" ht="12">
      <c r="A279" s="14"/>
      <c r="B279" s="252"/>
      <c r="C279" s="253"/>
      <c r="D279" s="243" t="s">
        <v>190</v>
      </c>
      <c r="E279" s="254" t="s">
        <v>1</v>
      </c>
      <c r="F279" s="255" t="s">
        <v>1339</v>
      </c>
      <c r="G279" s="253"/>
      <c r="H279" s="256">
        <v>9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190</v>
      </c>
      <c r="AU279" s="262" t="s">
        <v>84</v>
      </c>
      <c r="AV279" s="14" t="s">
        <v>84</v>
      </c>
      <c r="AW279" s="14" t="s">
        <v>32</v>
      </c>
      <c r="AX279" s="14" t="s">
        <v>80</v>
      </c>
      <c r="AY279" s="262" t="s">
        <v>181</v>
      </c>
    </row>
    <row r="280" spans="1:65" s="2" customFormat="1" ht="24.15" customHeight="1">
      <c r="A280" s="39"/>
      <c r="B280" s="40"/>
      <c r="C280" s="228" t="s">
        <v>438</v>
      </c>
      <c r="D280" s="228" t="s">
        <v>183</v>
      </c>
      <c r="E280" s="229" t="s">
        <v>864</v>
      </c>
      <c r="F280" s="230" t="s">
        <v>865</v>
      </c>
      <c r="G280" s="231" t="s">
        <v>203</v>
      </c>
      <c r="H280" s="232">
        <v>9</v>
      </c>
      <c r="I280" s="233"/>
      <c r="J280" s="234">
        <f>ROUND(I280*H280,2)</f>
        <v>0</v>
      </c>
      <c r="K280" s="230" t="s">
        <v>187</v>
      </c>
      <c r="L280" s="45"/>
      <c r="M280" s="235" t="s">
        <v>1</v>
      </c>
      <c r="N280" s="236" t="s">
        <v>41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188</v>
      </c>
      <c r="AT280" s="239" t="s">
        <v>183</v>
      </c>
      <c r="AU280" s="239" t="s">
        <v>84</v>
      </c>
      <c r="AY280" s="18" t="s">
        <v>181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80</v>
      </c>
      <c r="BK280" s="240">
        <f>ROUND(I280*H280,2)</f>
        <v>0</v>
      </c>
      <c r="BL280" s="18" t="s">
        <v>188</v>
      </c>
      <c r="BM280" s="239" t="s">
        <v>681</v>
      </c>
    </row>
    <row r="281" spans="1:51" s="13" customFormat="1" ht="12">
      <c r="A281" s="13"/>
      <c r="B281" s="241"/>
      <c r="C281" s="242"/>
      <c r="D281" s="243" t="s">
        <v>190</v>
      </c>
      <c r="E281" s="244" t="s">
        <v>1</v>
      </c>
      <c r="F281" s="245" t="s">
        <v>191</v>
      </c>
      <c r="G281" s="242"/>
      <c r="H281" s="244" t="s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1" t="s">
        <v>190</v>
      </c>
      <c r="AU281" s="251" t="s">
        <v>84</v>
      </c>
      <c r="AV281" s="13" t="s">
        <v>80</v>
      </c>
      <c r="AW281" s="13" t="s">
        <v>32</v>
      </c>
      <c r="AX281" s="13" t="s">
        <v>76</v>
      </c>
      <c r="AY281" s="251" t="s">
        <v>181</v>
      </c>
    </row>
    <row r="282" spans="1:51" s="14" customFormat="1" ht="12">
      <c r="A282" s="14"/>
      <c r="B282" s="252"/>
      <c r="C282" s="253"/>
      <c r="D282" s="243" t="s">
        <v>190</v>
      </c>
      <c r="E282" s="254" t="s">
        <v>1</v>
      </c>
      <c r="F282" s="255" t="s">
        <v>1339</v>
      </c>
      <c r="G282" s="253"/>
      <c r="H282" s="256">
        <v>9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2" t="s">
        <v>190</v>
      </c>
      <c r="AU282" s="262" t="s">
        <v>84</v>
      </c>
      <c r="AV282" s="14" t="s">
        <v>84</v>
      </c>
      <c r="AW282" s="14" t="s">
        <v>32</v>
      </c>
      <c r="AX282" s="14" t="s">
        <v>80</v>
      </c>
      <c r="AY282" s="262" t="s">
        <v>181</v>
      </c>
    </row>
    <row r="283" spans="1:65" s="2" customFormat="1" ht="21.75" customHeight="1">
      <c r="A283" s="39"/>
      <c r="B283" s="40"/>
      <c r="C283" s="228" t="s">
        <v>442</v>
      </c>
      <c r="D283" s="228" t="s">
        <v>183</v>
      </c>
      <c r="E283" s="229" t="s">
        <v>697</v>
      </c>
      <c r="F283" s="230" t="s">
        <v>698</v>
      </c>
      <c r="G283" s="231" t="s">
        <v>203</v>
      </c>
      <c r="H283" s="232">
        <v>9.45</v>
      </c>
      <c r="I283" s="233"/>
      <c r="J283" s="234">
        <f>ROUND(I283*H283,2)</f>
        <v>0</v>
      </c>
      <c r="K283" s="230" t="s">
        <v>187</v>
      </c>
      <c r="L283" s="45"/>
      <c r="M283" s="235" t="s">
        <v>1</v>
      </c>
      <c r="N283" s="236" t="s">
        <v>41</v>
      </c>
      <c r="O283" s="92"/>
      <c r="P283" s="237">
        <f>O283*H283</f>
        <v>0</v>
      </c>
      <c r="Q283" s="237">
        <v>0.00013</v>
      </c>
      <c r="R283" s="237">
        <f>Q283*H283</f>
        <v>0.0012284999999999998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188</v>
      </c>
      <c r="AT283" s="239" t="s">
        <v>183</v>
      </c>
      <c r="AU283" s="239" t="s">
        <v>84</v>
      </c>
      <c r="AY283" s="18" t="s">
        <v>181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80</v>
      </c>
      <c r="BK283" s="240">
        <f>ROUND(I283*H283,2)</f>
        <v>0</v>
      </c>
      <c r="BL283" s="18" t="s">
        <v>188</v>
      </c>
      <c r="BM283" s="239" t="s">
        <v>699</v>
      </c>
    </row>
    <row r="284" spans="1:51" s="13" customFormat="1" ht="12">
      <c r="A284" s="13"/>
      <c r="B284" s="241"/>
      <c r="C284" s="242"/>
      <c r="D284" s="243" t="s">
        <v>190</v>
      </c>
      <c r="E284" s="244" t="s">
        <v>1</v>
      </c>
      <c r="F284" s="245" t="s">
        <v>427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190</v>
      </c>
      <c r="AU284" s="251" t="s">
        <v>84</v>
      </c>
      <c r="AV284" s="13" t="s">
        <v>80</v>
      </c>
      <c r="AW284" s="13" t="s">
        <v>32</v>
      </c>
      <c r="AX284" s="13" t="s">
        <v>76</v>
      </c>
      <c r="AY284" s="251" t="s">
        <v>181</v>
      </c>
    </row>
    <row r="285" spans="1:51" s="14" customFormat="1" ht="12">
      <c r="A285" s="14"/>
      <c r="B285" s="252"/>
      <c r="C285" s="253"/>
      <c r="D285" s="243" t="s">
        <v>190</v>
      </c>
      <c r="E285" s="254" t="s">
        <v>1</v>
      </c>
      <c r="F285" s="255" t="s">
        <v>1340</v>
      </c>
      <c r="G285" s="253"/>
      <c r="H285" s="256">
        <v>9.45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190</v>
      </c>
      <c r="AU285" s="262" t="s">
        <v>84</v>
      </c>
      <c r="AV285" s="14" t="s">
        <v>84</v>
      </c>
      <c r="AW285" s="14" t="s">
        <v>32</v>
      </c>
      <c r="AX285" s="14" t="s">
        <v>80</v>
      </c>
      <c r="AY285" s="262" t="s">
        <v>181</v>
      </c>
    </row>
    <row r="286" spans="1:65" s="2" customFormat="1" ht="16.5" customHeight="1">
      <c r="A286" s="39"/>
      <c r="B286" s="40"/>
      <c r="C286" s="228" t="s">
        <v>446</v>
      </c>
      <c r="D286" s="228" t="s">
        <v>183</v>
      </c>
      <c r="E286" s="229" t="s">
        <v>702</v>
      </c>
      <c r="F286" s="230" t="s">
        <v>703</v>
      </c>
      <c r="G286" s="231" t="s">
        <v>369</v>
      </c>
      <c r="H286" s="232">
        <v>9</v>
      </c>
      <c r="I286" s="233"/>
      <c r="J286" s="234">
        <f>ROUND(I286*H286,2)</f>
        <v>0</v>
      </c>
      <c r="K286" s="230" t="s">
        <v>1</v>
      </c>
      <c r="L286" s="45"/>
      <c r="M286" s="235" t="s">
        <v>1</v>
      </c>
      <c r="N286" s="236" t="s">
        <v>41</v>
      </c>
      <c r="O286" s="92"/>
      <c r="P286" s="237">
        <f>O286*H286</f>
        <v>0</v>
      </c>
      <c r="Q286" s="237">
        <v>2E-05</v>
      </c>
      <c r="R286" s="237">
        <f>Q286*H286</f>
        <v>0.00018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188</v>
      </c>
      <c r="AT286" s="239" t="s">
        <v>183</v>
      </c>
      <c r="AU286" s="239" t="s">
        <v>84</v>
      </c>
      <c r="AY286" s="18" t="s">
        <v>181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80</v>
      </c>
      <c r="BK286" s="240">
        <f>ROUND(I286*H286,2)</f>
        <v>0</v>
      </c>
      <c r="BL286" s="18" t="s">
        <v>188</v>
      </c>
      <c r="BM286" s="239" t="s">
        <v>704</v>
      </c>
    </row>
    <row r="287" spans="1:51" s="13" customFormat="1" ht="12">
      <c r="A287" s="13"/>
      <c r="B287" s="241"/>
      <c r="C287" s="242"/>
      <c r="D287" s="243" t="s">
        <v>190</v>
      </c>
      <c r="E287" s="244" t="s">
        <v>1</v>
      </c>
      <c r="F287" s="245" t="s">
        <v>427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190</v>
      </c>
      <c r="AU287" s="251" t="s">
        <v>84</v>
      </c>
      <c r="AV287" s="13" t="s">
        <v>80</v>
      </c>
      <c r="AW287" s="13" t="s">
        <v>32</v>
      </c>
      <c r="AX287" s="13" t="s">
        <v>76</v>
      </c>
      <c r="AY287" s="251" t="s">
        <v>181</v>
      </c>
    </row>
    <row r="288" spans="1:51" s="14" customFormat="1" ht="12">
      <c r="A288" s="14"/>
      <c r="B288" s="252"/>
      <c r="C288" s="253"/>
      <c r="D288" s="243" t="s">
        <v>190</v>
      </c>
      <c r="E288" s="254" t="s">
        <v>1</v>
      </c>
      <c r="F288" s="255" t="s">
        <v>1339</v>
      </c>
      <c r="G288" s="253"/>
      <c r="H288" s="256">
        <v>9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190</v>
      </c>
      <c r="AU288" s="262" t="s">
        <v>84</v>
      </c>
      <c r="AV288" s="14" t="s">
        <v>84</v>
      </c>
      <c r="AW288" s="14" t="s">
        <v>32</v>
      </c>
      <c r="AX288" s="14" t="s">
        <v>80</v>
      </c>
      <c r="AY288" s="262" t="s">
        <v>181</v>
      </c>
    </row>
    <row r="289" spans="1:65" s="2" customFormat="1" ht="16.5" customHeight="1">
      <c r="A289" s="39"/>
      <c r="B289" s="40"/>
      <c r="C289" s="285" t="s">
        <v>450</v>
      </c>
      <c r="D289" s="285" t="s">
        <v>369</v>
      </c>
      <c r="E289" s="286" t="s">
        <v>706</v>
      </c>
      <c r="F289" s="287" t="s">
        <v>707</v>
      </c>
      <c r="G289" s="288" t="s">
        <v>369</v>
      </c>
      <c r="H289" s="289">
        <v>10.17</v>
      </c>
      <c r="I289" s="290"/>
      <c r="J289" s="291">
        <f>ROUND(I289*H289,2)</f>
        <v>0</v>
      </c>
      <c r="K289" s="287" t="s">
        <v>1</v>
      </c>
      <c r="L289" s="292"/>
      <c r="M289" s="293" t="s">
        <v>1</v>
      </c>
      <c r="N289" s="294" t="s">
        <v>41</v>
      </c>
      <c r="O289" s="92"/>
      <c r="P289" s="237">
        <f>O289*H289</f>
        <v>0</v>
      </c>
      <c r="Q289" s="237">
        <v>0.00024</v>
      </c>
      <c r="R289" s="237">
        <f>Q289*H289</f>
        <v>0.0024408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222</v>
      </c>
      <c r="AT289" s="239" t="s">
        <v>369</v>
      </c>
      <c r="AU289" s="239" t="s">
        <v>84</v>
      </c>
      <c r="AY289" s="18" t="s">
        <v>181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80</v>
      </c>
      <c r="BK289" s="240">
        <f>ROUND(I289*H289,2)</f>
        <v>0</v>
      </c>
      <c r="BL289" s="18" t="s">
        <v>188</v>
      </c>
      <c r="BM289" s="239" t="s">
        <v>708</v>
      </c>
    </row>
    <row r="290" spans="1:51" s="13" customFormat="1" ht="12">
      <c r="A290" s="13"/>
      <c r="B290" s="241"/>
      <c r="C290" s="242"/>
      <c r="D290" s="243" t="s">
        <v>190</v>
      </c>
      <c r="E290" s="244" t="s">
        <v>1</v>
      </c>
      <c r="F290" s="245" t="s">
        <v>427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190</v>
      </c>
      <c r="AU290" s="251" t="s">
        <v>84</v>
      </c>
      <c r="AV290" s="13" t="s">
        <v>80</v>
      </c>
      <c r="AW290" s="13" t="s">
        <v>32</v>
      </c>
      <c r="AX290" s="13" t="s">
        <v>76</v>
      </c>
      <c r="AY290" s="251" t="s">
        <v>181</v>
      </c>
    </row>
    <row r="291" spans="1:51" s="14" customFormat="1" ht="12">
      <c r="A291" s="14"/>
      <c r="B291" s="252"/>
      <c r="C291" s="253"/>
      <c r="D291" s="243" t="s">
        <v>190</v>
      </c>
      <c r="E291" s="254" t="s">
        <v>1</v>
      </c>
      <c r="F291" s="255" t="s">
        <v>1341</v>
      </c>
      <c r="G291" s="253"/>
      <c r="H291" s="256">
        <v>10.17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190</v>
      </c>
      <c r="AU291" s="262" t="s">
        <v>84</v>
      </c>
      <c r="AV291" s="14" t="s">
        <v>84</v>
      </c>
      <c r="AW291" s="14" t="s">
        <v>32</v>
      </c>
      <c r="AX291" s="14" t="s">
        <v>80</v>
      </c>
      <c r="AY291" s="262" t="s">
        <v>181</v>
      </c>
    </row>
    <row r="292" spans="1:63" s="12" customFormat="1" ht="22.8" customHeight="1">
      <c r="A292" s="12"/>
      <c r="B292" s="212"/>
      <c r="C292" s="213"/>
      <c r="D292" s="214" t="s">
        <v>75</v>
      </c>
      <c r="E292" s="226" t="s">
        <v>227</v>
      </c>
      <c r="F292" s="226" t="s">
        <v>710</v>
      </c>
      <c r="G292" s="213"/>
      <c r="H292" s="213"/>
      <c r="I292" s="216"/>
      <c r="J292" s="227">
        <f>BK292</f>
        <v>0</v>
      </c>
      <c r="K292" s="213"/>
      <c r="L292" s="218"/>
      <c r="M292" s="219"/>
      <c r="N292" s="220"/>
      <c r="O292" s="220"/>
      <c r="P292" s="221">
        <f>SUM(P293:P314)</f>
        <v>0</v>
      </c>
      <c r="Q292" s="220"/>
      <c r="R292" s="221">
        <f>SUM(R293:R314)</f>
        <v>1.81986</v>
      </c>
      <c r="S292" s="220"/>
      <c r="T292" s="222">
        <f>SUM(T293:T314)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3" t="s">
        <v>80</v>
      </c>
      <c r="AT292" s="224" t="s">
        <v>75</v>
      </c>
      <c r="AU292" s="224" t="s">
        <v>80</v>
      </c>
      <c r="AY292" s="223" t="s">
        <v>181</v>
      </c>
      <c r="BK292" s="225">
        <f>SUM(BK293:BK314)</f>
        <v>0</v>
      </c>
    </row>
    <row r="293" spans="1:65" s="2" customFormat="1" ht="33" customHeight="1">
      <c r="A293" s="39"/>
      <c r="B293" s="40"/>
      <c r="C293" s="228" t="s">
        <v>456</v>
      </c>
      <c r="D293" s="228" t="s">
        <v>183</v>
      </c>
      <c r="E293" s="229" t="s">
        <v>1281</v>
      </c>
      <c r="F293" s="230" t="s">
        <v>1282</v>
      </c>
      <c r="G293" s="231" t="s">
        <v>203</v>
      </c>
      <c r="H293" s="232">
        <v>4</v>
      </c>
      <c r="I293" s="233"/>
      <c r="J293" s="234">
        <f>ROUND(I293*H293,2)</f>
        <v>0</v>
      </c>
      <c r="K293" s="230" t="s">
        <v>187</v>
      </c>
      <c r="L293" s="45"/>
      <c r="M293" s="235" t="s">
        <v>1</v>
      </c>
      <c r="N293" s="236" t="s">
        <v>41</v>
      </c>
      <c r="O293" s="92"/>
      <c r="P293" s="237">
        <f>O293*H293</f>
        <v>0</v>
      </c>
      <c r="Q293" s="237">
        <v>0.08088</v>
      </c>
      <c r="R293" s="237">
        <f>Q293*H293</f>
        <v>0.32352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188</v>
      </c>
      <c r="AT293" s="239" t="s">
        <v>183</v>
      </c>
      <c r="AU293" s="239" t="s">
        <v>84</v>
      </c>
      <c r="AY293" s="18" t="s">
        <v>181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80</v>
      </c>
      <c r="BK293" s="240">
        <f>ROUND(I293*H293,2)</f>
        <v>0</v>
      </c>
      <c r="BL293" s="18" t="s">
        <v>188</v>
      </c>
      <c r="BM293" s="239" t="s">
        <v>1342</v>
      </c>
    </row>
    <row r="294" spans="1:51" s="13" customFormat="1" ht="12">
      <c r="A294" s="13"/>
      <c r="B294" s="241"/>
      <c r="C294" s="242"/>
      <c r="D294" s="243" t="s">
        <v>190</v>
      </c>
      <c r="E294" s="244" t="s">
        <v>1</v>
      </c>
      <c r="F294" s="245" t="s">
        <v>191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190</v>
      </c>
      <c r="AU294" s="251" t="s">
        <v>84</v>
      </c>
      <c r="AV294" s="13" t="s">
        <v>80</v>
      </c>
      <c r="AW294" s="13" t="s">
        <v>32</v>
      </c>
      <c r="AX294" s="13" t="s">
        <v>76</v>
      </c>
      <c r="AY294" s="251" t="s">
        <v>181</v>
      </c>
    </row>
    <row r="295" spans="1:51" s="14" customFormat="1" ht="12">
      <c r="A295" s="14"/>
      <c r="B295" s="252"/>
      <c r="C295" s="253"/>
      <c r="D295" s="243" t="s">
        <v>190</v>
      </c>
      <c r="E295" s="254" t="s">
        <v>1</v>
      </c>
      <c r="F295" s="255" t="s">
        <v>1319</v>
      </c>
      <c r="G295" s="253"/>
      <c r="H295" s="256">
        <v>4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190</v>
      </c>
      <c r="AU295" s="262" t="s">
        <v>84</v>
      </c>
      <c r="AV295" s="14" t="s">
        <v>84</v>
      </c>
      <c r="AW295" s="14" t="s">
        <v>32</v>
      </c>
      <c r="AX295" s="14" t="s">
        <v>80</v>
      </c>
      <c r="AY295" s="262" t="s">
        <v>181</v>
      </c>
    </row>
    <row r="296" spans="1:65" s="2" customFormat="1" ht="24.15" customHeight="1">
      <c r="A296" s="39"/>
      <c r="B296" s="40"/>
      <c r="C296" s="228" t="s">
        <v>463</v>
      </c>
      <c r="D296" s="228" t="s">
        <v>183</v>
      </c>
      <c r="E296" s="229" t="s">
        <v>1284</v>
      </c>
      <c r="F296" s="230" t="s">
        <v>1285</v>
      </c>
      <c r="G296" s="231" t="s">
        <v>203</v>
      </c>
      <c r="H296" s="232">
        <v>4</v>
      </c>
      <c r="I296" s="233"/>
      <c r="J296" s="234">
        <f>ROUND(I296*H296,2)</f>
        <v>0</v>
      </c>
      <c r="K296" s="230" t="s">
        <v>187</v>
      </c>
      <c r="L296" s="45"/>
      <c r="M296" s="235" t="s">
        <v>1</v>
      </c>
      <c r="N296" s="236" t="s">
        <v>41</v>
      </c>
      <c r="O296" s="92"/>
      <c r="P296" s="237">
        <f>O296*H296</f>
        <v>0</v>
      </c>
      <c r="Q296" s="237">
        <v>0.14321</v>
      </c>
      <c r="R296" s="237">
        <f>Q296*H296</f>
        <v>0.57284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188</v>
      </c>
      <c r="AT296" s="239" t="s">
        <v>183</v>
      </c>
      <c r="AU296" s="239" t="s">
        <v>84</v>
      </c>
      <c r="AY296" s="18" t="s">
        <v>181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80</v>
      </c>
      <c r="BK296" s="240">
        <f>ROUND(I296*H296,2)</f>
        <v>0</v>
      </c>
      <c r="BL296" s="18" t="s">
        <v>188</v>
      </c>
      <c r="BM296" s="239" t="s">
        <v>1343</v>
      </c>
    </row>
    <row r="297" spans="1:51" s="13" customFormat="1" ht="12">
      <c r="A297" s="13"/>
      <c r="B297" s="241"/>
      <c r="C297" s="242"/>
      <c r="D297" s="243" t="s">
        <v>190</v>
      </c>
      <c r="E297" s="244" t="s">
        <v>1</v>
      </c>
      <c r="F297" s="245" t="s">
        <v>191</v>
      </c>
      <c r="G297" s="242"/>
      <c r="H297" s="244" t="s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190</v>
      </c>
      <c r="AU297" s="251" t="s">
        <v>84</v>
      </c>
      <c r="AV297" s="13" t="s">
        <v>80</v>
      </c>
      <c r="AW297" s="13" t="s">
        <v>32</v>
      </c>
      <c r="AX297" s="13" t="s">
        <v>76</v>
      </c>
      <c r="AY297" s="251" t="s">
        <v>181</v>
      </c>
    </row>
    <row r="298" spans="1:51" s="14" customFormat="1" ht="12">
      <c r="A298" s="14"/>
      <c r="B298" s="252"/>
      <c r="C298" s="253"/>
      <c r="D298" s="243" t="s">
        <v>190</v>
      </c>
      <c r="E298" s="254" t="s">
        <v>1</v>
      </c>
      <c r="F298" s="255" t="s">
        <v>1319</v>
      </c>
      <c r="G298" s="253"/>
      <c r="H298" s="256">
        <v>4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190</v>
      </c>
      <c r="AU298" s="262" t="s">
        <v>84</v>
      </c>
      <c r="AV298" s="14" t="s">
        <v>84</v>
      </c>
      <c r="AW298" s="14" t="s">
        <v>32</v>
      </c>
      <c r="AX298" s="14" t="s">
        <v>80</v>
      </c>
      <c r="AY298" s="262" t="s">
        <v>181</v>
      </c>
    </row>
    <row r="299" spans="1:65" s="2" customFormat="1" ht="33" customHeight="1">
      <c r="A299" s="39"/>
      <c r="B299" s="40"/>
      <c r="C299" s="228" t="s">
        <v>468</v>
      </c>
      <c r="D299" s="228" t="s">
        <v>183</v>
      </c>
      <c r="E299" s="229" t="s">
        <v>712</v>
      </c>
      <c r="F299" s="230" t="s">
        <v>713</v>
      </c>
      <c r="G299" s="231" t="s">
        <v>203</v>
      </c>
      <c r="H299" s="232">
        <v>8</v>
      </c>
      <c r="I299" s="233"/>
      <c r="J299" s="234">
        <f>ROUND(I299*H299,2)</f>
        <v>0</v>
      </c>
      <c r="K299" s="230" t="s">
        <v>187</v>
      </c>
      <c r="L299" s="45"/>
      <c r="M299" s="235" t="s">
        <v>1</v>
      </c>
      <c r="N299" s="236" t="s">
        <v>41</v>
      </c>
      <c r="O299" s="92"/>
      <c r="P299" s="237">
        <f>O299*H299</f>
        <v>0</v>
      </c>
      <c r="Q299" s="237">
        <v>0.11519</v>
      </c>
      <c r="R299" s="237">
        <f>Q299*H299</f>
        <v>0.92152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188</v>
      </c>
      <c r="AT299" s="239" t="s">
        <v>183</v>
      </c>
      <c r="AU299" s="239" t="s">
        <v>84</v>
      </c>
      <c r="AY299" s="18" t="s">
        <v>181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80</v>
      </c>
      <c r="BK299" s="240">
        <f>ROUND(I299*H299,2)</f>
        <v>0</v>
      </c>
      <c r="BL299" s="18" t="s">
        <v>188</v>
      </c>
      <c r="BM299" s="239" t="s">
        <v>714</v>
      </c>
    </row>
    <row r="300" spans="1:51" s="13" customFormat="1" ht="12">
      <c r="A300" s="13"/>
      <c r="B300" s="241"/>
      <c r="C300" s="242"/>
      <c r="D300" s="243" t="s">
        <v>190</v>
      </c>
      <c r="E300" s="244" t="s">
        <v>1</v>
      </c>
      <c r="F300" s="245" t="s">
        <v>191</v>
      </c>
      <c r="G300" s="242"/>
      <c r="H300" s="244" t="s">
        <v>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1" t="s">
        <v>190</v>
      </c>
      <c r="AU300" s="251" t="s">
        <v>84</v>
      </c>
      <c r="AV300" s="13" t="s">
        <v>80</v>
      </c>
      <c r="AW300" s="13" t="s">
        <v>32</v>
      </c>
      <c r="AX300" s="13" t="s">
        <v>76</v>
      </c>
      <c r="AY300" s="251" t="s">
        <v>181</v>
      </c>
    </row>
    <row r="301" spans="1:51" s="14" customFormat="1" ht="12">
      <c r="A301" s="14"/>
      <c r="B301" s="252"/>
      <c r="C301" s="253"/>
      <c r="D301" s="243" t="s">
        <v>190</v>
      </c>
      <c r="E301" s="254" t="s">
        <v>1</v>
      </c>
      <c r="F301" s="255" t="s">
        <v>1146</v>
      </c>
      <c r="G301" s="253"/>
      <c r="H301" s="256">
        <v>8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190</v>
      </c>
      <c r="AU301" s="262" t="s">
        <v>84</v>
      </c>
      <c r="AV301" s="14" t="s">
        <v>84</v>
      </c>
      <c r="AW301" s="14" t="s">
        <v>32</v>
      </c>
      <c r="AX301" s="14" t="s">
        <v>80</v>
      </c>
      <c r="AY301" s="262" t="s">
        <v>181</v>
      </c>
    </row>
    <row r="302" spans="1:65" s="2" customFormat="1" ht="24.15" customHeight="1">
      <c r="A302" s="39"/>
      <c r="B302" s="40"/>
      <c r="C302" s="228" t="s">
        <v>475</v>
      </c>
      <c r="D302" s="228" t="s">
        <v>183</v>
      </c>
      <c r="E302" s="229" t="s">
        <v>716</v>
      </c>
      <c r="F302" s="230" t="s">
        <v>717</v>
      </c>
      <c r="G302" s="231" t="s">
        <v>203</v>
      </c>
      <c r="H302" s="232">
        <v>18</v>
      </c>
      <c r="I302" s="233"/>
      <c r="J302" s="234">
        <f>ROUND(I302*H302,2)</f>
        <v>0</v>
      </c>
      <c r="K302" s="230" t="s">
        <v>187</v>
      </c>
      <c r="L302" s="45"/>
      <c r="M302" s="235" t="s">
        <v>1</v>
      </c>
      <c r="N302" s="236" t="s">
        <v>41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188</v>
      </c>
      <c r="AT302" s="239" t="s">
        <v>183</v>
      </c>
      <c r="AU302" s="239" t="s">
        <v>84</v>
      </c>
      <c r="AY302" s="18" t="s">
        <v>181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80</v>
      </c>
      <c r="BK302" s="240">
        <f>ROUND(I302*H302,2)</f>
        <v>0</v>
      </c>
      <c r="BL302" s="18" t="s">
        <v>188</v>
      </c>
      <c r="BM302" s="239" t="s">
        <v>718</v>
      </c>
    </row>
    <row r="303" spans="1:51" s="14" customFormat="1" ht="12">
      <c r="A303" s="14"/>
      <c r="B303" s="252"/>
      <c r="C303" s="253"/>
      <c r="D303" s="243" t="s">
        <v>190</v>
      </c>
      <c r="E303" s="254" t="s">
        <v>1</v>
      </c>
      <c r="F303" s="255" t="s">
        <v>129</v>
      </c>
      <c r="G303" s="253"/>
      <c r="H303" s="256">
        <v>18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190</v>
      </c>
      <c r="AU303" s="262" t="s">
        <v>84</v>
      </c>
      <c r="AV303" s="14" t="s">
        <v>84</v>
      </c>
      <c r="AW303" s="14" t="s">
        <v>32</v>
      </c>
      <c r="AX303" s="14" t="s">
        <v>80</v>
      </c>
      <c r="AY303" s="262" t="s">
        <v>181</v>
      </c>
    </row>
    <row r="304" spans="1:65" s="2" customFormat="1" ht="24.15" customHeight="1">
      <c r="A304" s="39"/>
      <c r="B304" s="40"/>
      <c r="C304" s="228" t="s">
        <v>479</v>
      </c>
      <c r="D304" s="228" t="s">
        <v>183</v>
      </c>
      <c r="E304" s="229" t="s">
        <v>721</v>
      </c>
      <c r="F304" s="230" t="s">
        <v>722</v>
      </c>
      <c r="G304" s="231" t="s">
        <v>203</v>
      </c>
      <c r="H304" s="232">
        <v>18</v>
      </c>
      <c r="I304" s="233"/>
      <c r="J304" s="234">
        <f>ROUND(I304*H304,2)</f>
        <v>0</v>
      </c>
      <c r="K304" s="230" t="s">
        <v>187</v>
      </c>
      <c r="L304" s="45"/>
      <c r="M304" s="235" t="s">
        <v>1</v>
      </c>
      <c r="N304" s="236" t="s">
        <v>41</v>
      </c>
      <c r="O304" s="92"/>
      <c r="P304" s="237">
        <f>O304*H304</f>
        <v>0</v>
      </c>
      <c r="Q304" s="237">
        <v>0.00011</v>
      </c>
      <c r="R304" s="237">
        <f>Q304*H304</f>
        <v>0.00198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188</v>
      </c>
      <c r="AT304" s="239" t="s">
        <v>183</v>
      </c>
      <c r="AU304" s="239" t="s">
        <v>84</v>
      </c>
      <c r="AY304" s="18" t="s">
        <v>181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80</v>
      </c>
      <c r="BK304" s="240">
        <f>ROUND(I304*H304,2)</f>
        <v>0</v>
      </c>
      <c r="BL304" s="18" t="s">
        <v>188</v>
      </c>
      <c r="BM304" s="239" t="s">
        <v>723</v>
      </c>
    </row>
    <row r="305" spans="1:51" s="14" customFormat="1" ht="12">
      <c r="A305" s="14"/>
      <c r="B305" s="252"/>
      <c r="C305" s="253"/>
      <c r="D305" s="243" t="s">
        <v>190</v>
      </c>
      <c r="E305" s="254" t="s">
        <v>1</v>
      </c>
      <c r="F305" s="255" t="s">
        <v>129</v>
      </c>
      <c r="G305" s="253"/>
      <c r="H305" s="256">
        <v>18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190</v>
      </c>
      <c r="AU305" s="262" t="s">
        <v>84</v>
      </c>
      <c r="AV305" s="14" t="s">
        <v>84</v>
      </c>
      <c r="AW305" s="14" t="s">
        <v>32</v>
      </c>
      <c r="AX305" s="14" t="s">
        <v>80</v>
      </c>
      <c r="AY305" s="262" t="s">
        <v>181</v>
      </c>
    </row>
    <row r="306" spans="1:65" s="2" customFormat="1" ht="21.75" customHeight="1">
      <c r="A306" s="39"/>
      <c r="B306" s="40"/>
      <c r="C306" s="228" t="s">
        <v>486</v>
      </c>
      <c r="D306" s="228" t="s">
        <v>183</v>
      </c>
      <c r="E306" s="229" t="s">
        <v>871</v>
      </c>
      <c r="F306" s="230" t="s">
        <v>872</v>
      </c>
      <c r="G306" s="231" t="s">
        <v>203</v>
      </c>
      <c r="H306" s="232">
        <v>18</v>
      </c>
      <c r="I306" s="233"/>
      <c r="J306" s="234">
        <f>ROUND(I306*H306,2)</f>
        <v>0</v>
      </c>
      <c r="K306" s="230" t="s">
        <v>187</v>
      </c>
      <c r="L306" s="45"/>
      <c r="M306" s="235" t="s">
        <v>1</v>
      </c>
      <c r="N306" s="236" t="s">
        <v>41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188</v>
      </c>
      <c r="AT306" s="239" t="s">
        <v>183</v>
      </c>
      <c r="AU306" s="239" t="s">
        <v>84</v>
      </c>
      <c r="AY306" s="18" t="s">
        <v>181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80</v>
      </c>
      <c r="BK306" s="240">
        <f>ROUND(I306*H306,2)</f>
        <v>0</v>
      </c>
      <c r="BL306" s="18" t="s">
        <v>188</v>
      </c>
      <c r="BM306" s="239" t="s">
        <v>873</v>
      </c>
    </row>
    <row r="307" spans="1:51" s="13" customFormat="1" ht="12">
      <c r="A307" s="13"/>
      <c r="B307" s="241"/>
      <c r="C307" s="242"/>
      <c r="D307" s="243" t="s">
        <v>190</v>
      </c>
      <c r="E307" s="244" t="s">
        <v>1</v>
      </c>
      <c r="F307" s="245" t="s">
        <v>191</v>
      </c>
      <c r="G307" s="242"/>
      <c r="H307" s="244" t="s">
        <v>1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190</v>
      </c>
      <c r="AU307" s="251" t="s">
        <v>84</v>
      </c>
      <c r="AV307" s="13" t="s">
        <v>80</v>
      </c>
      <c r="AW307" s="13" t="s">
        <v>32</v>
      </c>
      <c r="AX307" s="13" t="s">
        <v>76</v>
      </c>
      <c r="AY307" s="251" t="s">
        <v>181</v>
      </c>
    </row>
    <row r="308" spans="1:51" s="14" customFormat="1" ht="12">
      <c r="A308" s="14"/>
      <c r="B308" s="252"/>
      <c r="C308" s="253"/>
      <c r="D308" s="243" t="s">
        <v>190</v>
      </c>
      <c r="E308" s="254" t="s">
        <v>129</v>
      </c>
      <c r="F308" s="255" t="s">
        <v>1325</v>
      </c>
      <c r="G308" s="253"/>
      <c r="H308" s="256">
        <v>18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2" t="s">
        <v>190</v>
      </c>
      <c r="AU308" s="262" t="s">
        <v>84</v>
      </c>
      <c r="AV308" s="14" t="s">
        <v>84</v>
      </c>
      <c r="AW308" s="14" t="s">
        <v>32</v>
      </c>
      <c r="AX308" s="14" t="s">
        <v>80</v>
      </c>
      <c r="AY308" s="262" t="s">
        <v>181</v>
      </c>
    </row>
    <row r="309" spans="1:65" s="2" customFormat="1" ht="21.75" customHeight="1">
      <c r="A309" s="39"/>
      <c r="B309" s="40"/>
      <c r="C309" s="228" t="s">
        <v>490</v>
      </c>
      <c r="D309" s="228" t="s">
        <v>183</v>
      </c>
      <c r="E309" s="229" t="s">
        <v>730</v>
      </c>
      <c r="F309" s="230" t="s">
        <v>731</v>
      </c>
      <c r="G309" s="231" t="s">
        <v>203</v>
      </c>
      <c r="H309" s="232">
        <v>12</v>
      </c>
      <c r="I309" s="233"/>
      <c r="J309" s="234">
        <f>ROUND(I309*H309,2)</f>
        <v>0</v>
      </c>
      <c r="K309" s="230" t="s">
        <v>187</v>
      </c>
      <c r="L309" s="45"/>
      <c r="M309" s="235" t="s">
        <v>1</v>
      </c>
      <c r="N309" s="236" t="s">
        <v>41</v>
      </c>
      <c r="O309" s="92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188</v>
      </c>
      <c r="AT309" s="239" t="s">
        <v>183</v>
      </c>
      <c r="AU309" s="239" t="s">
        <v>84</v>
      </c>
      <c r="AY309" s="18" t="s">
        <v>181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80</v>
      </c>
      <c r="BK309" s="240">
        <f>ROUND(I309*H309,2)</f>
        <v>0</v>
      </c>
      <c r="BL309" s="18" t="s">
        <v>188</v>
      </c>
      <c r="BM309" s="239" t="s">
        <v>732</v>
      </c>
    </row>
    <row r="310" spans="1:51" s="13" customFormat="1" ht="12">
      <c r="A310" s="13"/>
      <c r="B310" s="241"/>
      <c r="C310" s="242"/>
      <c r="D310" s="243" t="s">
        <v>190</v>
      </c>
      <c r="E310" s="244" t="s">
        <v>1</v>
      </c>
      <c r="F310" s="245" t="s">
        <v>191</v>
      </c>
      <c r="G310" s="242"/>
      <c r="H310" s="244" t="s">
        <v>1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190</v>
      </c>
      <c r="AU310" s="251" t="s">
        <v>84</v>
      </c>
      <c r="AV310" s="13" t="s">
        <v>80</v>
      </c>
      <c r="AW310" s="13" t="s">
        <v>32</v>
      </c>
      <c r="AX310" s="13" t="s">
        <v>76</v>
      </c>
      <c r="AY310" s="251" t="s">
        <v>181</v>
      </c>
    </row>
    <row r="311" spans="1:51" s="14" customFormat="1" ht="12">
      <c r="A311" s="14"/>
      <c r="B311" s="252"/>
      <c r="C311" s="253"/>
      <c r="D311" s="243" t="s">
        <v>190</v>
      </c>
      <c r="E311" s="254" t="s">
        <v>1</v>
      </c>
      <c r="F311" s="255" t="s">
        <v>1344</v>
      </c>
      <c r="G311" s="253"/>
      <c r="H311" s="256">
        <v>12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190</v>
      </c>
      <c r="AU311" s="262" t="s">
        <v>84</v>
      </c>
      <c r="AV311" s="14" t="s">
        <v>84</v>
      </c>
      <c r="AW311" s="14" t="s">
        <v>32</v>
      </c>
      <c r="AX311" s="14" t="s">
        <v>80</v>
      </c>
      <c r="AY311" s="262" t="s">
        <v>181</v>
      </c>
    </row>
    <row r="312" spans="1:65" s="2" customFormat="1" ht="24.15" customHeight="1">
      <c r="A312" s="39"/>
      <c r="B312" s="40"/>
      <c r="C312" s="228" t="s">
        <v>496</v>
      </c>
      <c r="D312" s="228" t="s">
        <v>183</v>
      </c>
      <c r="E312" s="229" t="s">
        <v>1293</v>
      </c>
      <c r="F312" s="230" t="s">
        <v>1294</v>
      </c>
      <c r="G312" s="231" t="s">
        <v>186</v>
      </c>
      <c r="H312" s="232">
        <v>1</v>
      </c>
      <c r="I312" s="233"/>
      <c r="J312" s="234">
        <f>ROUND(I312*H312,2)</f>
        <v>0</v>
      </c>
      <c r="K312" s="230" t="s">
        <v>187</v>
      </c>
      <c r="L312" s="45"/>
      <c r="M312" s="235" t="s">
        <v>1</v>
      </c>
      <c r="N312" s="236" t="s">
        <v>41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188</v>
      </c>
      <c r="AT312" s="239" t="s">
        <v>183</v>
      </c>
      <c r="AU312" s="239" t="s">
        <v>84</v>
      </c>
      <c r="AY312" s="18" t="s">
        <v>181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80</v>
      </c>
      <c r="BK312" s="240">
        <f>ROUND(I312*H312,2)</f>
        <v>0</v>
      </c>
      <c r="BL312" s="18" t="s">
        <v>188</v>
      </c>
      <c r="BM312" s="239" t="s">
        <v>1345</v>
      </c>
    </row>
    <row r="313" spans="1:51" s="13" customFormat="1" ht="12">
      <c r="A313" s="13"/>
      <c r="B313" s="241"/>
      <c r="C313" s="242"/>
      <c r="D313" s="243" t="s">
        <v>190</v>
      </c>
      <c r="E313" s="244" t="s">
        <v>1</v>
      </c>
      <c r="F313" s="245" t="s">
        <v>191</v>
      </c>
      <c r="G313" s="242"/>
      <c r="H313" s="244" t="s">
        <v>1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190</v>
      </c>
      <c r="AU313" s="251" t="s">
        <v>84</v>
      </c>
      <c r="AV313" s="13" t="s">
        <v>80</v>
      </c>
      <c r="AW313" s="13" t="s">
        <v>32</v>
      </c>
      <c r="AX313" s="13" t="s">
        <v>76</v>
      </c>
      <c r="AY313" s="251" t="s">
        <v>181</v>
      </c>
    </row>
    <row r="314" spans="1:51" s="14" customFormat="1" ht="12">
      <c r="A314" s="14"/>
      <c r="B314" s="252"/>
      <c r="C314" s="253"/>
      <c r="D314" s="243" t="s">
        <v>190</v>
      </c>
      <c r="E314" s="254" t="s">
        <v>1</v>
      </c>
      <c r="F314" s="255" t="s">
        <v>1315</v>
      </c>
      <c r="G314" s="253"/>
      <c r="H314" s="256">
        <v>1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190</v>
      </c>
      <c r="AU314" s="262" t="s">
        <v>84</v>
      </c>
      <c r="AV314" s="14" t="s">
        <v>84</v>
      </c>
      <c r="AW314" s="14" t="s">
        <v>32</v>
      </c>
      <c r="AX314" s="14" t="s">
        <v>80</v>
      </c>
      <c r="AY314" s="262" t="s">
        <v>181</v>
      </c>
    </row>
    <row r="315" spans="1:63" s="12" customFormat="1" ht="22.8" customHeight="1">
      <c r="A315" s="12"/>
      <c r="B315" s="212"/>
      <c r="C315" s="213"/>
      <c r="D315" s="214" t="s">
        <v>75</v>
      </c>
      <c r="E315" s="226" t="s">
        <v>678</v>
      </c>
      <c r="F315" s="226" t="s">
        <v>733</v>
      </c>
      <c r="G315" s="213"/>
      <c r="H315" s="213"/>
      <c r="I315" s="216"/>
      <c r="J315" s="227">
        <f>BK315</f>
        <v>0</v>
      </c>
      <c r="K315" s="213"/>
      <c r="L315" s="218"/>
      <c r="M315" s="219"/>
      <c r="N315" s="220"/>
      <c r="O315" s="220"/>
      <c r="P315" s="221">
        <f>SUM(P316:P317)</f>
        <v>0</v>
      </c>
      <c r="Q315" s="220"/>
      <c r="R315" s="221">
        <f>SUM(R316:R317)</f>
        <v>0</v>
      </c>
      <c r="S315" s="220"/>
      <c r="T315" s="222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3" t="s">
        <v>80</v>
      </c>
      <c r="AT315" s="224" t="s">
        <v>75</v>
      </c>
      <c r="AU315" s="224" t="s">
        <v>80</v>
      </c>
      <c r="AY315" s="223" t="s">
        <v>181</v>
      </c>
      <c r="BK315" s="225">
        <f>SUM(BK316:BK317)</f>
        <v>0</v>
      </c>
    </row>
    <row r="316" spans="1:65" s="2" customFormat="1" ht="24.15" customHeight="1">
      <c r="A316" s="39"/>
      <c r="B316" s="40"/>
      <c r="C316" s="228" t="s">
        <v>500</v>
      </c>
      <c r="D316" s="228" t="s">
        <v>183</v>
      </c>
      <c r="E316" s="229" t="s">
        <v>735</v>
      </c>
      <c r="F316" s="230" t="s">
        <v>736</v>
      </c>
      <c r="G316" s="231" t="s">
        <v>352</v>
      </c>
      <c r="H316" s="232">
        <v>1.911</v>
      </c>
      <c r="I316" s="233"/>
      <c r="J316" s="234">
        <f>ROUND(I316*H316,2)</f>
        <v>0</v>
      </c>
      <c r="K316" s="230" t="s">
        <v>187</v>
      </c>
      <c r="L316" s="45"/>
      <c r="M316" s="235" t="s">
        <v>1</v>
      </c>
      <c r="N316" s="236" t="s">
        <v>41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188</v>
      </c>
      <c r="AT316" s="239" t="s">
        <v>183</v>
      </c>
      <c r="AU316" s="239" t="s">
        <v>84</v>
      </c>
      <c r="AY316" s="18" t="s">
        <v>181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80</v>
      </c>
      <c r="BK316" s="240">
        <f>ROUND(I316*H316,2)</f>
        <v>0</v>
      </c>
      <c r="BL316" s="18" t="s">
        <v>188</v>
      </c>
      <c r="BM316" s="239" t="s">
        <v>737</v>
      </c>
    </row>
    <row r="317" spans="1:51" s="14" customFormat="1" ht="12">
      <c r="A317" s="14"/>
      <c r="B317" s="252"/>
      <c r="C317" s="253"/>
      <c r="D317" s="243" t="s">
        <v>190</v>
      </c>
      <c r="E317" s="254" t="s">
        <v>1</v>
      </c>
      <c r="F317" s="255" t="s">
        <v>1346</v>
      </c>
      <c r="G317" s="253"/>
      <c r="H317" s="256">
        <v>1.911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190</v>
      </c>
      <c r="AU317" s="262" t="s">
        <v>84</v>
      </c>
      <c r="AV317" s="14" t="s">
        <v>84</v>
      </c>
      <c r="AW317" s="14" t="s">
        <v>32</v>
      </c>
      <c r="AX317" s="14" t="s">
        <v>80</v>
      </c>
      <c r="AY317" s="262" t="s">
        <v>181</v>
      </c>
    </row>
    <row r="318" spans="1:63" s="12" customFormat="1" ht="22.8" customHeight="1">
      <c r="A318" s="12"/>
      <c r="B318" s="212"/>
      <c r="C318" s="213"/>
      <c r="D318" s="214" t="s">
        <v>75</v>
      </c>
      <c r="E318" s="226" t="s">
        <v>739</v>
      </c>
      <c r="F318" s="226" t="s">
        <v>740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SUM(P319:P329)</f>
        <v>0</v>
      </c>
      <c r="Q318" s="220"/>
      <c r="R318" s="221">
        <f>SUM(R319:R329)</f>
        <v>0</v>
      </c>
      <c r="S318" s="220"/>
      <c r="T318" s="222">
        <f>SUM(T319:T329)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80</v>
      </c>
      <c r="AT318" s="224" t="s">
        <v>75</v>
      </c>
      <c r="AU318" s="224" t="s">
        <v>80</v>
      </c>
      <c r="AY318" s="223" t="s">
        <v>181</v>
      </c>
      <c r="BK318" s="225">
        <f>SUM(BK319:BK329)</f>
        <v>0</v>
      </c>
    </row>
    <row r="319" spans="1:65" s="2" customFormat="1" ht="21.75" customHeight="1">
      <c r="A319" s="39"/>
      <c r="B319" s="40"/>
      <c r="C319" s="228" t="s">
        <v>261</v>
      </c>
      <c r="D319" s="228" t="s">
        <v>183</v>
      </c>
      <c r="E319" s="229" t="s">
        <v>742</v>
      </c>
      <c r="F319" s="230" t="s">
        <v>743</v>
      </c>
      <c r="G319" s="231" t="s">
        <v>352</v>
      </c>
      <c r="H319" s="232">
        <v>8.718</v>
      </c>
      <c r="I319" s="233"/>
      <c r="J319" s="234">
        <f>ROUND(I319*H319,2)</f>
        <v>0</v>
      </c>
      <c r="K319" s="230" t="s">
        <v>187</v>
      </c>
      <c r="L319" s="45"/>
      <c r="M319" s="235" t="s">
        <v>1</v>
      </c>
      <c r="N319" s="236" t="s">
        <v>41</v>
      </c>
      <c r="O319" s="92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188</v>
      </c>
      <c r="AT319" s="239" t="s">
        <v>183</v>
      </c>
      <c r="AU319" s="239" t="s">
        <v>84</v>
      </c>
      <c r="AY319" s="18" t="s">
        <v>181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80</v>
      </c>
      <c r="BK319" s="240">
        <f>ROUND(I319*H319,2)</f>
        <v>0</v>
      </c>
      <c r="BL319" s="18" t="s">
        <v>188</v>
      </c>
      <c r="BM319" s="239" t="s">
        <v>744</v>
      </c>
    </row>
    <row r="320" spans="1:51" s="14" customFormat="1" ht="12">
      <c r="A320" s="14"/>
      <c r="B320" s="252"/>
      <c r="C320" s="253"/>
      <c r="D320" s="243" t="s">
        <v>190</v>
      </c>
      <c r="E320" s="254" t="s">
        <v>112</v>
      </c>
      <c r="F320" s="255" t="s">
        <v>1347</v>
      </c>
      <c r="G320" s="253"/>
      <c r="H320" s="256">
        <v>8.718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190</v>
      </c>
      <c r="AU320" s="262" t="s">
        <v>84</v>
      </c>
      <c r="AV320" s="14" t="s">
        <v>84</v>
      </c>
      <c r="AW320" s="14" t="s">
        <v>32</v>
      </c>
      <c r="AX320" s="14" t="s">
        <v>80</v>
      </c>
      <c r="AY320" s="262" t="s">
        <v>181</v>
      </c>
    </row>
    <row r="321" spans="1:65" s="2" customFormat="1" ht="24.15" customHeight="1">
      <c r="A321" s="39"/>
      <c r="B321" s="40"/>
      <c r="C321" s="228" t="s">
        <v>510</v>
      </c>
      <c r="D321" s="228" t="s">
        <v>183</v>
      </c>
      <c r="E321" s="229" t="s">
        <v>747</v>
      </c>
      <c r="F321" s="230" t="s">
        <v>748</v>
      </c>
      <c r="G321" s="231" t="s">
        <v>352</v>
      </c>
      <c r="H321" s="232">
        <v>113.334</v>
      </c>
      <c r="I321" s="233"/>
      <c r="J321" s="234">
        <f>ROUND(I321*H321,2)</f>
        <v>0</v>
      </c>
      <c r="K321" s="230" t="s">
        <v>187</v>
      </c>
      <c r="L321" s="45"/>
      <c r="M321" s="235" t="s">
        <v>1</v>
      </c>
      <c r="N321" s="236" t="s">
        <v>41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188</v>
      </c>
      <c r="AT321" s="239" t="s">
        <v>183</v>
      </c>
      <c r="AU321" s="239" t="s">
        <v>84</v>
      </c>
      <c r="AY321" s="18" t="s">
        <v>181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80</v>
      </c>
      <c r="BK321" s="240">
        <f>ROUND(I321*H321,2)</f>
        <v>0</v>
      </c>
      <c r="BL321" s="18" t="s">
        <v>188</v>
      </c>
      <c r="BM321" s="239" t="s">
        <v>749</v>
      </c>
    </row>
    <row r="322" spans="1:51" s="13" customFormat="1" ht="12">
      <c r="A322" s="13"/>
      <c r="B322" s="241"/>
      <c r="C322" s="242"/>
      <c r="D322" s="243" t="s">
        <v>190</v>
      </c>
      <c r="E322" s="244" t="s">
        <v>1</v>
      </c>
      <c r="F322" s="245" t="s">
        <v>750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190</v>
      </c>
      <c r="AU322" s="251" t="s">
        <v>84</v>
      </c>
      <c r="AV322" s="13" t="s">
        <v>80</v>
      </c>
      <c r="AW322" s="13" t="s">
        <v>32</v>
      </c>
      <c r="AX322" s="13" t="s">
        <v>76</v>
      </c>
      <c r="AY322" s="251" t="s">
        <v>181</v>
      </c>
    </row>
    <row r="323" spans="1:51" s="14" customFormat="1" ht="12">
      <c r="A323" s="14"/>
      <c r="B323" s="252"/>
      <c r="C323" s="253"/>
      <c r="D323" s="243" t="s">
        <v>190</v>
      </c>
      <c r="E323" s="254" t="s">
        <v>1</v>
      </c>
      <c r="F323" s="255" t="s">
        <v>751</v>
      </c>
      <c r="G323" s="253"/>
      <c r="H323" s="256">
        <v>113.334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190</v>
      </c>
      <c r="AU323" s="262" t="s">
        <v>84</v>
      </c>
      <c r="AV323" s="14" t="s">
        <v>84</v>
      </c>
      <c r="AW323" s="14" t="s">
        <v>32</v>
      </c>
      <c r="AX323" s="14" t="s">
        <v>80</v>
      </c>
      <c r="AY323" s="262" t="s">
        <v>181</v>
      </c>
    </row>
    <row r="324" spans="1:65" s="2" customFormat="1" ht="24.15" customHeight="1">
      <c r="A324" s="39"/>
      <c r="B324" s="40"/>
      <c r="C324" s="228" t="s">
        <v>514</v>
      </c>
      <c r="D324" s="228" t="s">
        <v>183</v>
      </c>
      <c r="E324" s="229" t="s">
        <v>753</v>
      </c>
      <c r="F324" s="230" t="s">
        <v>754</v>
      </c>
      <c r="G324" s="231" t="s">
        <v>352</v>
      </c>
      <c r="H324" s="232">
        <v>8.718</v>
      </c>
      <c r="I324" s="233"/>
      <c r="J324" s="234">
        <f>ROUND(I324*H324,2)</f>
        <v>0</v>
      </c>
      <c r="K324" s="230" t="s">
        <v>187</v>
      </c>
      <c r="L324" s="45"/>
      <c r="M324" s="235" t="s">
        <v>1</v>
      </c>
      <c r="N324" s="236" t="s">
        <v>41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188</v>
      </c>
      <c r="AT324" s="239" t="s">
        <v>183</v>
      </c>
      <c r="AU324" s="239" t="s">
        <v>84</v>
      </c>
      <c r="AY324" s="18" t="s">
        <v>181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80</v>
      </c>
      <c r="BK324" s="240">
        <f>ROUND(I324*H324,2)</f>
        <v>0</v>
      </c>
      <c r="BL324" s="18" t="s">
        <v>188</v>
      </c>
      <c r="BM324" s="239" t="s">
        <v>755</v>
      </c>
    </row>
    <row r="325" spans="1:51" s="14" customFormat="1" ht="12">
      <c r="A325" s="14"/>
      <c r="B325" s="252"/>
      <c r="C325" s="253"/>
      <c r="D325" s="243" t="s">
        <v>190</v>
      </c>
      <c r="E325" s="254" t="s">
        <v>1</v>
      </c>
      <c r="F325" s="255" t="s">
        <v>756</v>
      </c>
      <c r="G325" s="253"/>
      <c r="H325" s="256">
        <v>8.718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190</v>
      </c>
      <c r="AU325" s="262" t="s">
        <v>84</v>
      </c>
      <c r="AV325" s="14" t="s">
        <v>84</v>
      </c>
      <c r="AW325" s="14" t="s">
        <v>32</v>
      </c>
      <c r="AX325" s="14" t="s">
        <v>80</v>
      </c>
      <c r="AY325" s="262" t="s">
        <v>181</v>
      </c>
    </row>
    <row r="326" spans="1:65" s="2" customFormat="1" ht="44.25" customHeight="1">
      <c r="A326" s="39"/>
      <c r="B326" s="40"/>
      <c r="C326" s="228" t="s">
        <v>518</v>
      </c>
      <c r="D326" s="228" t="s">
        <v>183</v>
      </c>
      <c r="E326" s="229" t="s">
        <v>758</v>
      </c>
      <c r="F326" s="230" t="s">
        <v>759</v>
      </c>
      <c r="G326" s="231" t="s">
        <v>352</v>
      </c>
      <c r="H326" s="232">
        <v>2.302</v>
      </c>
      <c r="I326" s="233"/>
      <c r="J326" s="234">
        <f>ROUND(I326*H326,2)</f>
        <v>0</v>
      </c>
      <c r="K326" s="230" t="s">
        <v>187</v>
      </c>
      <c r="L326" s="45"/>
      <c r="M326" s="235" t="s">
        <v>1</v>
      </c>
      <c r="N326" s="236" t="s">
        <v>41</v>
      </c>
      <c r="O326" s="92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188</v>
      </c>
      <c r="AT326" s="239" t="s">
        <v>183</v>
      </c>
      <c r="AU326" s="239" t="s">
        <v>84</v>
      </c>
      <c r="AY326" s="18" t="s">
        <v>181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80</v>
      </c>
      <c r="BK326" s="240">
        <f>ROUND(I326*H326,2)</f>
        <v>0</v>
      </c>
      <c r="BL326" s="18" t="s">
        <v>188</v>
      </c>
      <c r="BM326" s="239" t="s">
        <v>760</v>
      </c>
    </row>
    <row r="327" spans="1:51" s="14" customFormat="1" ht="12">
      <c r="A327" s="14"/>
      <c r="B327" s="252"/>
      <c r="C327" s="253"/>
      <c r="D327" s="243" t="s">
        <v>190</v>
      </c>
      <c r="E327" s="254" t="s">
        <v>1</v>
      </c>
      <c r="F327" s="255" t="s">
        <v>1348</v>
      </c>
      <c r="G327" s="253"/>
      <c r="H327" s="256">
        <v>2.302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2" t="s">
        <v>190</v>
      </c>
      <c r="AU327" s="262" t="s">
        <v>84</v>
      </c>
      <c r="AV327" s="14" t="s">
        <v>84</v>
      </c>
      <c r="AW327" s="14" t="s">
        <v>32</v>
      </c>
      <c r="AX327" s="14" t="s">
        <v>80</v>
      </c>
      <c r="AY327" s="262" t="s">
        <v>181</v>
      </c>
    </row>
    <row r="328" spans="1:65" s="2" customFormat="1" ht="44.25" customHeight="1">
      <c r="A328" s="39"/>
      <c r="B328" s="40"/>
      <c r="C328" s="228" t="s">
        <v>524</v>
      </c>
      <c r="D328" s="228" t="s">
        <v>183</v>
      </c>
      <c r="E328" s="229" t="s">
        <v>763</v>
      </c>
      <c r="F328" s="230" t="s">
        <v>764</v>
      </c>
      <c r="G328" s="231" t="s">
        <v>352</v>
      </c>
      <c r="H328" s="232">
        <v>6.416</v>
      </c>
      <c r="I328" s="233"/>
      <c r="J328" s="234">
        <f>ROUND(I328*H328,2)</f>
        <v>0</v>
      </c>
      <c r="K328" s="230" t="s">
        <v>187</v>
      </c>
      <c r="L328" s="45"/>
      <c r="M328" s="235" t="s">
        <v>1</v>
      </c>
      <c r="N328" s="236" t="s">
        <v>41</v>
      </c>
      <c r="O328" s="92"/>
      <c r="P328" s="237">
        <f>O328*H328</f>
        <v>0</v>
      </c>
      <c r="Q328" s="237">
        <v>0</v>
      </c>
      <c r="R328" s="237">
        <f>Q328*H328</f>
        <v>0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188</v>
      </c>
      <c r="AT328" s="239" t="s">
        <v>183</v>
      </c>
      <c r="AU328" s="239" t="s">
        <v>84</v>
      </c>
      <c r="AY328" s="18" t="s">
        <v>181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80</v>
      </c>
      <c r="BK328" s="240">
        <f>ROUND(I328*H328,2)</f>
        <v>0</v>
      </c>
      <c r="BL328" s="18" t="s">
        <v>188</v>
      </c>
      <c r="BM328" s="239" t="s">
        <v>765</v>
      </c>
    </row>
    <row r="329" spans="1:51" s="14" customFormat="1" ht="12">
      <c r="A329" s="14"/>
      <c r="B329" s="252"/>
      <c r="C329" s="253"/>
      <c r="D329" s="243" t="s">
        <v>190</v>
      </c>
      <c r="E329" s="254" t="s">
        <v>1</v>
      </c>
      <c r="F329" s="255" t="s">
        <v>1349</v>
      </c>
      <c r="G329" s="253"/>
      <c r="H329" s="256">
        <v>6.416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190</v>
      </c>
      <c r="AU329" s="262" t="s">
        <v>84</v>
      </c>
      <c r="AV329" s="14" t="s">
        <v>84</v>
      </c>
      <c r="AW329" s="14" t="s">
        <v>32</v>
      </c>
      <c r="AX329" s="14" t="s">
        <v>80</v>
      </c>
      <c r="AY329" s="262" t="s">
        <v>181</v>
      </c>
    </row>
    <row r="330" spans="1:63" s="12" customFormat="1" ht="22.8" customHeight="1">
      <c r="A330" s="12"/>
      <c r="B330" s="212"/>
      <c r="C330" s="213"/>
      <c r="D330" s="214" t="s">
        <v>75</v>
      </c>
      <c r="E330" s="226" t="s">
        <v>772</v>
      </c>
      <c r="F330" s="226" t="s">
        <v>733</v>
      </c>
      <c r="G330" s="213"/>
      <c r="H330" s="213"/>
      <c r="I330" s="216"/>
      <c r="J330" s="227">
        <f>BK330</f>
        <v>0</v>
      </c>
      <c r="K330" s="213"/>
      <c r="L330" s="218"/>
      <c r="M330" s="219"/>
      <c r="N330" s="220"/>
      <c r="O330" s="220"/>
      <c r="P330" s="221">
        <f>SUM(P331:P332)</f>
        <v>0</v>
      </c>
      <c r="Q330" s="220"/>
      <c r="R330" s="221">
        <f>SUM(R331:R332)</f>
        <v>0</v>
      </c>
      <c r="S330" s="220"/>
      <c r="T330" s="222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3" t="s">
        <v>80</v>
      </c>
      <c r="AT330" s="224" t="s">
        <v>75</v>
      </c>
      <c r="AU330" s="224" t="s">
        <v>80</v>
      </c>
      <c r="AY330" s="223" t="s">
        <v>181</v>
      </c>
      <c r="BK330" s="225">
        <f>SUM(BK331:BK332)</f>
        <v>0</v>
      </c>
    </row>
    <row r="331" spans="1:65" s="2" customFormat="1" ht="33" customHeight="1">
      <c r="A331" s="39"/>
      <c r="B331" s="40"/>
      <c r="C331" s="228" t="s">
        <v>529</v>
      </c>
      <c r="D331" s="228" t="s">
        <v>183</v>
      </c>
      <c r="E331" s="229" t="s">
        <v>774</v>
      </c>
      <c r="F331" s="230" t="s">
        <v>775</v>
      </c>
      <c r="G331" s="231" t="s">
        <v>352</v>
      </c>
      <c r="H331" s="232">
        <v>10.106</v>
      </c>
      <c r="I331" s="233"/>
      <c r="J331" s="234">
        <f>ROUND(I331*H331,2)</f>
        <v>0</v>
      </c>
      <c r="K331" s="230" t="s">
        <v>187</v>
      </c>
      <c r="L331" s="45"/>
      <c r="M331" s="235" t="s">
        <v>1</v>
      </c>
      <c r="N331" s="236" t="s">
        <v>41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188</v>
      </c>
      <c r="AT331" s="239" t="s">
        <v>183</v>
      </c>
      <c r="AU331" s="239" t="s">
        <v>84</v>
      </c>
      <c r="AY331" s="18" t="s">
        <v>181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80</v>
      </c>
      <c r="BK331" s="240">
        <f>ROUND(I331*H331,2)</f>
        <v>0</v>
      </c>
      <c r="BL331" s="18" t="s">
        <v>188</v>
      </c>
      <c r="BM331" s="239" t="s">
        <v>776</v>
      </c>
    </row>
    <row r="332" spans="1:51" s="14" customFormat="1" ht="12">
      <c r="A332" s="14"/>
      <c r="B332" s="252"/>
      <c r="C332" s="253"/>
      <c r="D332" s="243" t="s">
        <v>190</v>
      </c>
      <c r="E332" s="254" t="s">
        <v>1</v>
      </c>
      <c r="F332" s="255" t="s">
        <v>1350</v>
      </c>
      <c r="G332" s="253"/>
      <c r="H332" s="256">
        <v>10.106</v>
      </c>
      <c r="I332" s="257"/>
      <c r="J332" s="253"/>
      <c r="K332" s="253"/>
      <c r="L332" s="258"/>
      <c r="M332" s="295"/>
      <c r="N332" s="296"/>
      <c r="O332" s="296"/>
      <c r="P332" s="296"/>
      <c r="Q332" s="296"/>
      <c r="R332" s="296"/>
      <c r="S332" s="296"/>
      <c r="T332" s="29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2" t="s">
        <v>190</v>
      </c>
      <c r="AU332" s="262" t="s">
        <v>84</v>
      </c>
      <c r="AV332" s="14" t="s">
        <v>84</v>
      </c>
      <c r="AW332" s="14" t="s">
        <v>32</v>
      </c>
      <c r="AX332" s="14" t="s">
        <v>80</v>
      </c>
      <c r="AY332" s="262" t="s">
        <v>181</v>
      </c>
    </row>
    <row r="333" spans="1:31" s="2" customFormat="1" ht="6.95" customHeight="1">
      <c r="A333" s="39"/>
      <c r="B333" s="67"/>
      <c r="C333" s="68"/>
      <c r="D333" s="68"/>
      <c r="E333" s="68"/>
      <c r="F333" s="68"/>
      <c r="G333" s="68"/>
      <c r="H333" s="68"/>
      <c r="I333" s="68"/>
      <c r="J333" s="68"/>
      <c r="K333" s="68"/>
      <c r="L333" s="45"/>
      <c r="M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</sheetData>
  <sheetProtection password="CC35" sheet="1" objects="1" scenarios="1" formatColumns="0" formatRows="0" autoFilter="0"/>
  <autoFilter ref="C128:K3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116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Oprava vodovodu ul. Kornická</v>
      </c>
      <c r="F7" s="152"/>
      <c r="G7" s="152"/>
      <c r="H7" s="152"/>
      <c r="L7" s="21"/>
    </row>
    <row r="8" spans="1:31" s="2" customFormat="1" ht="12" customHeight="1">
      <c r="A8" s="39"/>
      <c r="B8" s="45"/>
      <c r="C8" s="39"/>
      <c r="D8" s="152" t="s">
        <v>125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4" t="s">
        <v>1351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2" t="s">
        <v>18</v>
      </c>
      <c r="E11" s="39"/>
      <c r="F11" s="142" t="s">
        <v>1</v>
      </c>
      <c r="G11" s="39"/>
      <c r="H11" s="39"/>
      <c r="I11" s="152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20</v>
      </c>
      <c r="E12" s="39"/>
      <c r="F12" s="142" t="s">
        <v>21</v>
      </c>
      <c r="G12" s="39"/>
      <c r="H12" s="39"/>
      <c r="I12" s="152" t="s">
        <v>22</v>
      </c>
      <c r="J12" s="155" t="str">
        <f>'Rekapitulace stavby'!AN8</f>
        <v>7. 8. 2023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24</v>
      </c>
      <c r="E14" s="39"/>
      <c r="F14" s="39"/>
      <c r="G14" s="39"/>
      <c r="H14" s="39"/>
      <c r="I14" s="152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2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2" t="s">
        <v>28</v>
      </c>
      <c r="E17" s="39"/>
      <c r="F17" s="39"/>
      <c r="G17" s="39"/>
      <c r="H17" s="39"/>
      <c r="I17" s="15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2" t="s">
        <v>30</v>
      </c>
      <c r="E20" s="39"/>
      <c r="F20" s="39"/>
      <c r="G20" s="39"/>
      <c r="H20" s="39"/>
      <c r="I20" s="152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2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2" t="s">
        <v>33</v>
      </c>
      <c r="E23" s="39"/>
      <c r="F23" s="39"/>
      <c r="G23" s="39"/>
      <c r="H23" s="39"/>
      <c r="I23" s="152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2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0"/>
      <c r="E29" s="160"/>
      <c r="F29" s="160"/>
      <c r="G29" s="160"/>
      <c r="H29" s="160"/>
      <c r="I29" s="160"/>
      <c r="J29" s="160"/>
      <c r="K29" s="16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1" t="s">
        <v>36</v>
      </c>
      <c r="E30" s="39"/>
      <c r="F30" s="39"/>
      <c r="G30" s="39"/>
      <c r="H30" s="39"/>
      <c r="I30" s="39"/>
      <c r="J30" s="16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3" t="s">
        <v>38</v>
      </c>
      <c r="G32" s="39"/>
      <c r="H32" s="39"/>
      <c r="I32" s="163" t="s">
        <v>37</v>
      </c>
      <c r="J32" s="16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4" t="s">
        <v>40</v>
      </c>
      <c r="E33" s="152" t="s">
        <v>41</v>
      </c>
      <c r="F33" s="165">
        <f>ROUND((SUM(BE120:BE153)),2)</f>
        <v>0</v>
      </c>
      <c r="G33" s="39"/>
      <c r="H33" s="39"/>
      <c r="I33" s="166">
        <v>0.21</v>
      </c>
      <c r="J33" s="165">
        <f>ROUND(((SUM(BE120:BE153))*I33),2)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2" t="s">
        <v>42</v>
      </c>
      <c r="F34" s="165">
        <f>ROUND((SUM(BF120:BF153)),2)</f>
        <v>0</v>
      </c>
      <c r="G34" s="39"/>
      <c r="H34" s="39"/>
      <c r="I34" s="166">
        <v>0.15</v>
      </c>
      <c r="J34" s="165">
        <f>ROUND(((SUM(BF120:BF153))*I34),2)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2" t="s">
        <v>43</v>
      </c>
      <c r="F35" s="165">
        <f>ROUND((SUM(BG120:BG153)),2)</f>
        <v>0</v>
      </c>
      <c r="G35" s="39"/>
      <c r="H35" s="39"/>
      <c r="I35" s="166">
        <v>0.21</v>
      </c>
      <c r="J35" s="16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2" t="s">
        <v>44</v>
      </c>
      <c r="F36" s="165">
        <f>ROUND((SUM(BH120:BH153)),2)</f>
        <v>0</v>
      </c>
      <c r="G36" s="39"/>
      <c r="H36" s="39"/>
      <c r="I36" s="166">
        <v>0.15</v>
      </c>
      <c r="J36" s="16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45</v>
      </c>
      <c r="F37" s="165">
        <f>ROUND((SUM(BI120:BI153)),2)</f>
        <v>0</v>
      </c>
      <c r="G37" s="39"/>
      <c r="H37" s="39"/>
      <c r="I37" s="166">
        <v>0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7"/>
      <c r="D39" s="168" t="s">
        <v>46</v>
      </c>
      <c r="E39" s="169"/>
      <c r="F39" s="169"/>
      <c r="G39" s="170" t="s">
        <v>47</v>
      </c>
      <c r="H39" s="171" t="s">
        <v>48</v>
      </c>
      <c r="I39" s="169"/>
      <c r="J39" s="172">
        <f>SUM(J30:J37)</f>
        <v>0</v>
      </c>
      <c r="K39" s="17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Oprava vodovodu ul. Kornická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7. 8. 2023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6" t="s">
        <v>153</v>
      </c>
      <c r="D94" s="187"/>
      <c r="E94" s="187"/>
      <c r="F94" s="187"/>
      <c r="G94" s="187"/>
      <c r="H94" s="187"/>
      <c r="I94" s="187"/>
      <c r="J94" s="188" t="s">
        <v>154</v>
      </c>
      <c r="K94" s="18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9" t="s">
        <v>155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156</v>
      </c>
    </row>
    <row r="97" spans="1:31" s="9" customFormat="1" ht="24.95" customHeight="1">
      <c r="A97" s="9"/>
      <c r="B97" s="190"/>
      <c r="C97" s="191"/>
      <c r="D97" s="192" t="s">
        <v>1352</v>
      </c>
      <c r="E97" s="193"/>
      <c r="F97" s="193"/>
      <c r="G97" s="193"/>
      <c r="H97" s="193"/>
      <c r="I97" s="193"/>
      <c r="J97" s="194">
        <f>J121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4"/>
      <c r="D98" s="197" t="s">
        <v>1353</v>
      </c>
      <c r="E98" s="198"/>
      <c r="F98" s="198"/>
      <c r="G98" s="198"/>
      <c r="H98" s="198"/>
      <c r="I98" s="198"/>
      <c r="J98" s="199">
        <f>J122</f>
        <v>0</v>
      </c>
      <c r="K98" s="134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4"/>
      <c r="D99" s="197" t="s">
        <v>1354</v>
      </c>
      <c r="E99" s="198"/>
      <c r="F99" s="198"/>
      <c r="G99" s="198"/>
      <c r="H99" s="198"/>
      <c r="I99" s="198"/>
      <c r="J99" s="199">
        <f>J141</f>
        <v>0</v>
      </c>
      <c r="K99" s="134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4"/>
      <c r="D100" s="197" t="s">
        <v>1355</v>
      </c>
      <c r="E100" s="198"/>
      <c r="F100" s="198"/>
      <c r="G100" s="198"/>
      <c r="H100" s="198"/>
      <c r="I100" s="198"/>
      <c r="J100" s="199">
        <f>J150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166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5" t="str">
        <f>E7</f>
        <v>Oprava vodovodu ul. Kornická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125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VRN - Vedlejší náklady stavby 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Litomyšl</v>
      </c>
      <c r="G114" s="41"/>
      <c r="H114" s="41"/>
      <c r="I114" s="33" t="s">
        <v>22</v>
      </c>
      <c r="J114" s="80" t="str">
        <f>IF(J12="","",J12)</f>
        <v>7. 8. 2023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30</v>
      </c>
      <c r="J116" s="37" t="str">
        <f>E21</f>
        <v>Ing. Pravec František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Kašparová Věra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1"/>
      <c r="B119" s="202"/>
      <c r="C119" s="203" t="s">
        <v>167</v>
      </c>
      <c r="D119" s="204" t="s">
        <v>61</v>
      </c>
      <c r="E119" s="204" t="s">
        <v>57</v>
      </c>
      <c r="F119" s="204" t="s">
        <v>58</v>
      </c>
      <c r="G119" s="204" t="s">
        <v>168</v>
      </c>
      <c r="H119" s="204" t="s">
        <v>169</v>
      </c>
      <c r="I119" s="204" t="s">
        <v>170</v>
      </c>
      <c r="J119" s="204" t="s">
        <v>154</v>
      </c>
      <c r="K119" s="205" t="s">
        <v>171</v>
      </c>
      <c r="L119" s="206"/>
      <c r="M119" s="101" t="s">
        <v>1</v>
      </c>
      <c r="N119" s="102" t="s">
        <v>40</v>
      </c>
      <c r="O119" s="102" t="s">
        <v>172</v>
      </c>
      <c r="P119" s="102" t="s">
        <v>173</v>
      </c>
      <c r="Q119" s="102" t="s">
        <v>174</v>
      </c>
      <c r="R119" s="102" t="s">
        <v>175</v>
      </c>
      <c r="S119" s="102" t="s">
        <v>176</v>
      </c>
      <c r="T119" s="103" t="s">
        <v>177</v>
      </c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63" s="2" customFormat="1" ht="22.8" customHeight="1">
      <c r="A120" s="39"/>
      <c r="B120" s="40"/>
      <c r="C120" s="108" t="s">
        <v>178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</f>
        <v>0</v>
      </c>
      <c r="Q120" s="105"/>
      <c r="R120" s="209">
        <f>R121</f>
        <v>0</v>
      </c>
      <c r="S120" s="105"/>
      <c r="T120" s="210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156</v>
      </c>
      <c r="BK120" s="211">
        <f>BK121</f>
        <v>0</v>
      </c>
    </row>
    <row r="121" spans="1:63" s="12" customFormat="1" ht="25.9" customHeight="1">
      <c r="A121" s="12"/>
      <c r="B121" s="212"/>
      <c r="C121" s="213"/>
      <c r="D121" s="214" t="s">
        <v>75</v>
      </c>
      <c r="E121" s="215" t="s">
        <v>108</v>
      </c>
      <c r="F121" s="215" t="s">
        <v>1356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P122+P141+P150</f>
        <v>0</v>
      </c>
      <c r="Q121" s="220"/>
      <c r="R121" s="221">
        <f>R122+R141+R150</f>
        <v>0</v>
      </c>
      <c r="S121" s="220"/>
      <c r="T121" s="222">
        <f>T122+T141+T150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206</v>
      </c>
      <c r="AT121" s="224" t="s">
        <v>75</v>
      </c>
      <c r="AU121" s="224" t="s">
        <v>76</v>
      </c>
      <c r="AY121" s="223" t="s">
        <v>181</v>
      </c>
      <c r="BK121" s="225">
        <f>BK122+BK141+BK150</f>
        <v>0</v>
      </c>
    </row>
    <row r="122" spans="1:63" s="12" customFormat="1" ht="22.8" customHeight="1">
      <c r="A122" s="12"/>
      <c r="B122" s="212"/>
      <c r="C122" s="213"/>
      <c r="D122" s="214" t="s">
        <v>75</v>
      </c>
      <c r="E122" s="226" t="s">
        <v>76</v>
      </c>
      <c r="F122" s="226" t="s">
        <v>1357</v>
      </c>
      <c r="G122" s="213"/>
      <c r="H122" s="213"/>
      <c r="I122" s="216"/>
      <c r="J122" s="227">
        <f>BK122</f>
        <v>0</v>
      </c>
      <c r="K122" s="213"/>
      <c r="L122" s="218"/>
      <c r="M122" s="219"/>
      <c r="N122" s="220"/>
      <c r="O122" s="220"/>
      <c r="P122" s="221">
        <f>SUM(P123:P140)</f>
        <v>0</v>
      </c>
      <c r="Q122" s="220"/>
      <c r="R122" s="221">
        <f>SUM(R123:R140)</f>
        <v>0</v>
      </c>
      <c r="S122" s="220"/>
      <c r="T122" s="222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206</v>
      </c>
      <c r="AT122" s="224" t="s">
        <v>75</v>
      </c>
      <c r="AU122" s="224" t="s">
        <v>80</v>
      </c>
      <c r="AY122" s="223" t="s">
        <v>181</v>
      </c>
      <c r="BK122" s="225">
        <f>SUM(BK123:BK140)</f>
        <v>0</v>
      </c>
    </row>
    <row r="123" spans="1:65" s="2" customFormat="1" ht="16.5" customHeight="1">
      <c r="A123" s="39"/>
      <c r="B123" s="40"/>
      <c r="C123" s="228" t="s">
        <v>80</v>
      </c>
      <c r="D123" s="228" t="s">
        <v>183</v>
      </c>
      <c r="E123" s="229" t="s">
        <v>1358</v>
      </c>
      <c r="F123" s="230" t="s">
        <v>1359</v>
      </c>
      <c r="G123" s="231" t="s">
        <v>203</v>
      </c>
      <c r="H123" s="232">
        <v>535</v>
      </c>
      <c r="I123" s="233"/>
      <c r="J123" s="234">
        <f>ROUND(I123*H123,2)</f>
        <v>0</v>
      </c>
      <c r="K123" s="230" t="s">
        <v>1</v>
      </c>
      <c r="L123" s="45"/>
      <c r="M123" s="235" t="s">
        <v>1</v>
      </c>
      <c r="N123" s="236" t="s">
        <v>41</v>
      </c>
      <c r="O123" s="92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9" t="s">
        <v>1360</v>
      </c>
      <c r="AT123" s="239" t="s">
        <v>183</v>
      </c>
      <c r="AU123" s="239" t="s">
        <v>84</v>
      </c>
      <c r="AY123" s="18" t="s">
        <v>181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8" t="s">
        <v>80</v>
      </c>
      <c r="BK123" s="240">
        <f>ROUND(I123*H123,2)</f>
        <v>0</v>
      </c>
      <c r="BL123" s="18" t="s">
        <v>1360</v>
      </c>
      <c r="BM123" s="239" t="s">
        <v>1361</v>
      </c>
    </row>
    <row r="124" spans="1:51" s="13" customFormat="1" ht="12">
      <c r="A124" s="13"/>
      <c r="B124" s="241"/>
      <c r="C124" s="242"/>
      <c r="D124" s="243" t="s">
        <v>190</v>
      </c>
      <c r="E124" s="244" t="s">
        <v>1</v>
      </c>
      <c r="F124" s="245" t="s">
        <v>1362</v>
      </c>
      <c r="G124" s="242"/>
      <c r="H124" s="244" t="s">
        <v>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190</v>
      </c>
      <c r="AU124" s="251" t="s">
        <v>84</v>
      </c>
      <c r="AV124" s="13" t="s">
        <v>80</v>
      </c>
      <c r="AW124" s="13" t="s">
        <v>32</v>
      </c>
      <c r="AX124" s="13" t="s">
        <v>76</v>
      </c>
      <c r="AY124" s="251" t="s">
        <v>181</v>
      </c>
    </row>
    <row r="125" spans="1:51" s="14" customFormat="1" ht="12">
      <c r="A125" s="14"/>
      <c r="B125" s="252"/>
      <c r="C125" s="253"/>
      <c r="D125" s="243" t="s">
        <v>190</v>
      </c>
      <c r="E125" s="254" t="s">
        <v>1</v>
      </c>
      <c r="F125" s="255" t="s">
        <v>1363</v>
      </c>
      <c r="G125" s="253"/>
      <c r="H125" s="256">
        <v>535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2" t="s">
        <v>190</v>
      </c>
      <c r="AU125" s="262" t="s">
        <v>84</v>
      </c>
      <c r="AV125" s="14" t="s">
        <v>84</v>
      </c>
      <c r="AW125" s="14" t="s">
        <v>32</v>
      </c>
      <c r="AX125" s="14" t="s">
        <v>80</v>
      </c>
      <c r="AY125" s="262" t="s">
        <v>181</v>
      </c>
    </row>
    <row r="126" spans="1:65" s="2" customFormat="1" ht="16.5" customHeight="1">
      <c r="A126" s="39"/>
      <c r="B126" s="40"/>
      <c r="C126" s="228" t="s">
        <v>84</v>
      </c>
      <c r="D126" s="228" t="s">
        <v>183</v>
      </c>
      <c r="E126" s="229" t="s">
        <v>1364</v>
      </c>
      <c r="F126" s="230" t="s">
        <v>1365</v>
      </c>
      <c r="G126" s="231" t="s">
        <v>203</v>
      </c>
      <c r="H126" s="232">
        <v>535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41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1360</v>
      </c>
      <c r="AT126" s="239" t="s">
        <v>183</v>
      </c>
      <c r="AU126" s="239" t="s">
        <v>84</v>
      </c>
      <c r="AY126" s="18" t="s">
        <v>181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80</v>
      </c>
      <c r="BK126" s="240">
        <f>ROUND(I126*H126,2)</f>
        <v>0</v>
      </c>
      <c r="BL126" s="18" t="s">
        <v>1360</v>
      </c>
      <c r="BM126" s="239" t="s">
        <v>1366</v>
      </c>
    </row>
    <row r="127" spans="1:51" s="13" customFormat="1" ht="12">
      <c r="A127" s="13"/>
      <c r="B127" s="241"/>
      <c r="C127" s="242"/>
      <c r="D127" s="243" t="s">
        <v>190</v>
      </c>
      <c r="E127" s="244" t="s">
        <v>1</v>
      </c>
      <c r="F127" s="245" t="s">
        <v>1367</v>
      </c>
      <c r="G127" s="242"/>
      <c r="H127" s="244" t="s">
        <v>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190</v>
      </c>
      <c r="AU127" s="251" t="s">
        <v>84</v>
      </c>
      <c r="AV127" s="13" t="s">
        <v>80</v>
      </c>
      <c r="AW127" s="13" t="s">
        <v>32</v>
      </c>
      <c r="AX127" s="13" t="s">
        <v>76</v>
      </c>
      <c r="AY127" s="251" t="s">
        <v>181</v>
      </c>
    </row>
    <row r="128" spans="1:51" s="13" customFormat="1" ht="12">
      <c r="A128" s="13"/>
      <c r="B128" s="241"/>
      <c r="C128" s="242"/>
      <c r="D128" s="243" t="s">
        <v>190</v>
      </c>
      <c r="E128" s="244" t="s">
        <v>1</v>
      </c>
      <c r="F128" s="245" t="s">
        <v>1368</v>
      </c>
      <c r="G128" s="242"/>
      <c r="H128" s="244" t="s">
        <v>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190</v>
      </c>
      <c r="AU128" s="251" t="s">
        <v>84</v>
      </c>
      <c r="AV128" s="13" t="s">
        <v>80</v>
      </c>
      <c r="AW128" s="13" t="s">
        <v>32</v>
      </c>
      <c r="AX128" s="13" t="s">
        <v>76</v>
      </c>
      <c r="AY128" s="251" t="s">
        <v>181</v>
      </c>
    </row>
    <row r="129" spans="1:51" s="13" customFormat="1" ht="12">
      <c r="A129" s="13"/>
      <c r="B129" s="241"/>
      <c r="C129" s="242"/>
      <c r="D129" s="243" t="s">
        <v>190</v>
      </c>
      <c r="E129" s="244" t="s">
        <v>1</v>
      </c>
      <c r="F129" s="245" t="s">
        <v>1369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190</v>
      </c>
      <c r="AU129" s="251" t="s">
        <v>84</v>
      </c>
      <c r="AV129" s="13" t="s">
        <v>80</v>
      </c>
      <c r="AW129" s="13" t="s">
        <v>32</v>
      </c>
      <c r="AX129" s="13" t="s">
        <v>76</v>
      </c>
      <c r="AY129" s="251" t="s">
        <v>181</v>
      </c>
    </row>
    <row r="130" spans="1:51" s="14" customFormat="1" ht="12">
      <c r="A130" s="14"/>
      <c r="B130" s="252"/>
      <c r="C130" s="253"/>
      <c r="D130" s="243" t="s">
        <v>190</v>
      </c>
      <c r="E130" s="254" t="s">
        <v>1</v>
      </c>
      <c r="F130" s="255" t="s">
        <v>1363</v>
      </c>
      <c r="G130" s="253"/>
      <c r="H130" s="256">
        <v>535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190</v>
      </c>
      <c r="AU130" s="262" t="s">
        <v>84</v>
      </c>
      <c r="AV130" s="14" t="s">
        <v>84</v>
      </c>
      <c r="AW130" s="14" t="s">
        <v>32</v>
      </c>
      <c r="AX130" s="14" t="s">
        <v>80</v>
      </c>
      <c r="AY130" s="262" t="s">
        <v>181</v>
      </c>
    </row>
    <row r="131" spans="1:65" s="2" customFormat="1" ht="16.5" customHeight="1">
      <c r="A131" s="39"/>
      <c r="B131" s="40"/>
      <c r="C131" s="228" t="s">
        <v>100</v>
      </c>
      <c r="D131" s="228" t="s">
        <v>183</v>
      </c>
      <c r="E131" s="229" t="s">
        <v>1370</v>
      </c>
      <c r="F131" s="230" t="s">
        <v>1371</v>
      </c>
      <c r="G131" s="231" t="s">
        <v>1372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1360</v>
      </c>
      <c r="AT131" s="239" t="s">
        <v>183</v>
      </c>
      <c r="AU131" s="239" t="s">
        <v>84</v>
      </c>
      <c r="AY131" s="18" t="s">
        <v>181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80</v>
      </c>
      <c r="BK131" s="240">
        <f>ROUND(I131*H131,2)</f>
        <v>0</v>
      </c>
      <c r="BL131" s="18" t="s">
        <v>1360</v>
      </c>
      <c r="BM131" s="239" t="s">
        <v>1373</v>
      </c>
    </row>
    <row r="132" spans="1:51" s="14" customFormat="1" ht="12">
      <c r="A132" s="14"/>
      <c r="B132" s="252"/>
      <c r="C132" s="253"/>
      <c r="D132" s="243" t="s">
        <v>190</v>
      </c>
      <c r="E132" s="254" t="s">
        <v>1</v>
      </c>
      <c r="F132" s="255" t="s">
        <v>80</v>
      </c>
      <c r="G132" s="253"/>
      <c r="H132" s="256">
        <v>1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190</v>
      </c>
      <c r="AU132" s="262" t="s">
        <v>84</v>
      </c>
      <c r="AV132" s="14" t="s">
        <v>84</v>
      </c>
      <c r="AW132" s="14" t="s">
        <v>32</v>
      </c>
      <c r="AX132" s="14" t="s">
        <v>80</v>
      </c>
      <c r="AY132" s="262" t="s">
        <v>181</v>
      </c>
    </row>
    <row r="133" spans="1:65" s="2" customFormat="1" ht="16.5" customHeight="1">
      <c r="A133" s="39"/>
      <c r="B133" s="40"/>
      <c r="C133" s="228" t="s">
        <v>188</v>
      </c>
      <c r="D133" s="228" t="s">
        <v>183</v>
      </c>
      <c r="E133" s="229" t="s">
        <v>1374</v>
      </c>
      <c r="F133" s="230" t="s">
        <v>1375</v>
      </c>
      <c r="G133" s="231" t="s">
        <v>459</v>
      </c>
      <c r="H133" s="232">
        <v>7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41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1360</v>
      </c>
      <c r="AT133" s="239" t="s">
        <v>183</v>
      </c>
      <c r="AU133" s="239" t="s">
        <v>84</v>
      </c>
      <c r="AY133" s="18" t="s">
        <v>181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80</v>
      </c>
      <c r="BK133" s="240">
        <f>ROUND(I133*H133,2)</f>
        <v>0</v>
      </c>
      <c r="BL133" s="18" t="s">
        <v>1360</v>
      </c>
      <c r="BM133" s="239" t="s">
        <v>1376</v>
      </c>
    </row>
    <row r="134" spans="1:51" s="13" customFormat="1" ht="12">
      <c r="A134" s="13"/>
      <c r="B134" s="241"/>
      <c r="C134" s="242"/>
      <c r="D134" s="243" t="s">
        <v>190</v>
      </c>
      <c r="E134" s="244" t="s">
        <v>1</v>
      </c>
      <c r="F134" s="245" t="s">
        <v>1377</v>
      </c>
      <c r="G134" s="242"/>
      <c r="H134" s="244" t="s">
        <v>1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190</v>
      </c>
      <c r="AU134" s="251" t="s">
        <v>84</v>
      </c>
      <c r="AV134" s="13" t="s">
        <v>80</v>
      </c>
      <c r="AW134" s="13" t="s">
        <v>32</v>
      </c>
      <c r="AX134" s="13" t="s">
        <v>76</v>
      </c>
      <c r="AY134" s="251" t="s">
        <v>181</v>
      </c>
    </row>
    <row r="135" spans="1:51" s="14" customFormat="1" ht="12">
      <c r="A135" s="14"/>
      <c r="B135" s="252"/>
      <c r="C135" s="253"/>
      <c r="D135" s="243" t="s">
        <v>190</v>
      </c>
      <c r="E135" s="254" t="s">
        <v>1</v>
      </c>
      <c r="F135" s="255" t="s">
        <v>217</v>
      </c>
      <c r="G135" s="253"/>
      <c r="H135" s="256">
        <v>7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190</v>
      </c>
      <c r="AU135" s="262" t="s">
        <v>84</v>
      </c>
      <c r="AV135" s="14" t="s">
        <v>84</v>
      </c>
      <c r="AW135" s="14" t="s">
        <v>32</v>
      </c>
      <c r="AX135" s="14" t="s">
        <v>80</v>
      </c>
      <c r="AY135" s="262" t="s">
        <v>181</v>
      </c>
    </row>
    <row r="136" spans="1:65" s="2" customFormat="1" ht="16.5" customHeight="1">
      <c r="A136" s="39"/>
      <c r="B136" s="40"/>
      <c r="C136" s="228" t="s">
        <v>206</v>
      </c>
      <c r="D136" s="228" t="s">
        <v>183</v>
      </c>
      <c r="E136" s="229" t="s">
        <v>1378</v>
      </c>
      <c r="F136" s="230" t="s">
        <v>1379</v>
      </c>
      <c r="G136" s="231" t="s">
        <v>1372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41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1360</v>
      </c>
      <c r="AT136" s="239" t="s">
        <v>183</v>
      </c>
      <c r="AU136" s="239" t="s">
        <v>84</v>
      </c>
      <c r="AY136" s="18" t="s">
        <v>181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80</v>
      </c>
      <c r="BK136" s="240">
        <f>ROUND(I136*H136,2)</f>
        <v>0</v>
      </c>
      <c r="BL136" s="18" t="s">
        <v>1360</v>
      </c>
      <c r="BM136" s="239" t="s">
        <v>1380</v>
      </c>
    </row>
    <row r="137" spans="1:51" s="13" customFormat="1" ht="12">
      <c r="A137" s="13"/>
      <c r="B137" s="241"/>
      <c r="C137" s="242"/>
      <c r="D137" s="243" t="s">
        <v>190</v>
      </c>
      <c r="E137" s="244" t="s">
        <v>1</v>
      </c>
      <c r="F137" s="245" t="s">
        <v>1381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190</v>
      </c>
      <c r="AU137" s="251" t="s">
        <v>84</v>
      </c>
      <c r="AV137" s="13" t="s">
        <v>80</v>
      </c>
      <c r="AW137" s="13" t="s">
        <v>32</v>
      </c>
      <c r="AX137" s="13" t="s">
        <v>76</v>
      </c>
      <c r="AY137" s="251" t="s">
        <v>181</v>
      </c>
    </row>
    <row r="138" spans="1:51" s="13" customFormat="1" ht="12">
      <c r="A138" s="13"/>
      <c r="B138" s="241"/>
      <c r="C138" s="242"/>
      <c r="D138" s="243" t="s">
        <v>190</v>
      </c>
      <c r="E138" s="244" t="s">
        <v>1</v>
      </c>
      <c r="F138" s="245" t="s">
        <v>1382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190</v>
      </c>
      <c r="AU138" s="251" t="s">
        <v>84</v>
      </c>
      <c r="AV138" s="13" t="s">
        <v>80</v>
      </c>
      <c r="AW138" s="13" t="s">
        <v>32</v>
      </c>
      <c r="AX138" s="13" t="s">
        <v>76</v>
      </c>
      <c r="AY138" s="251" t="s">
        <v>181</v>
      </c>
    </row>
    <row r="139" spans="1:51" s="13" customFormat="1" ht="12">
      <c r="A139" s="13"/>
      <c r="B139" s="241"/>
      <c r="C139" s="242"/>
      <c r="D139" s="243" t="s">
        <v>190</v>
      </c>
      <c r="E139" s="244" t="s">
        <v>1</v>
      </c>
      <c r="F139" s="245" t="s">
        <v>1383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190</v>
      </c>
      <c r="AU139" s="251" t="s">
        <v>84</v>
      </c>
      <c r="AV139" s="13" t="s">
        <v>80</v>
      </c>
      <c r="AW139" s="13" t="s">
        <v>32</v>
      </c>
      <c r="AX139" s="13" t="s">
        <v>76</v>
      </c>
      <c r="AY139" s="251" t="s">
        <v>181</v>
      </c>
    </row>
    <row r="140" spans="1:51" s="14" customFormat="1" ht="12">
      <c r="A140" s="14"/>
      <c r="B140" s="252"/>
      <c r="C140" s="253"/>
      <c r="D140" s="243" t="s">
        <v>190</v>
      </c>
      <c r="E140" s="254" t="s">
        <v>1</v>
      </c>
      <c r="F140" s="255" t="s">
        <v>80</v>
      </c>
      <c r="G140" s="253"/>
      <c r="H140" s="256">
        <v>1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190</v>
      </c>
      <c r="AU140" s="262" t="s">
        <v>84</v>
      </c>
      <c r="AV140" s="14" t="s">
        <v>84</v>
      </c>
      <c r="AW140" s="14" t="s">
        <v>32</v>
      </c>
      <c r="AX140" s="14" t="s">
        <v>80</v>
      </c>
      <c r="AY140" s="262" t="s">
        <v>181</v>
      </c>
    </row>
    <row r="141" spans="1:63" s="12" customFormat="1" ht="22.8" customHeight="1">
      <c r="A141" s="12"/>
      <c r="B141" s="212"/>
      <c r="C141" s="213"/>
      <c r="D141" s="214" t="s">
        <v>75</v>
      </c>
      <c r="E141" s="226" t="s">
        <v>1384</v>
      </c>
      <c r="F141" s="226" t="s">
        <v>1385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SUM(P142:P149)</f>
        <v>0</v>
      </c>
      <c r="Q141" s="220"/>
      <c r="R141" s="221">
        <f>SUM(R142:R149)</f>
        <v>0</v>
      </c>
      <c r="S141" s="220"/>
      <c r="T141" s="222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206</v>
      </c>
      <c r="AT141" s="224" t="s">
        <v>75</v>
      </c>
      <c r="AU141" s="224" t="s">
        <v>80</v>
      </c>
      <c r="AY141" s="223" t="s">
        <v>181</v>
      </c>
      <c r="BK141" s="225">
        <f>SUM(BK142:BK149)</f>
        <v>0</v>
      </c>
    </row>
    <row r="142" spans="1:65" s="2" customFormat="1" ht="16.5" customHeight="1">
      <c r="A142" s="39"/>
      <c r="B142" s="40"/>
      <c r="C142" s="228" t="s">
        <v>14</v>
      </c>
      <c r="D142" s="228" t="s">
        <v>183</v>
      </c>
      <c r="E142" s="229" t="s">
        <v>1386</v>
      </c>
      <c r="F142" s="230" t="s">
        <v>1385</v>
      </c>
      <c r="G142" s="231" t="s">
        <v>1372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1360</v>
      </c>
      <c r="AT142" s="239" t="s">
        <v>183</v>
      </c>
      <c r="AU142" s="239" t="s">
        <v>84</v>
      </c>
      <c r="AY142" s="18" t="s">
        <v>181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80</v>
      </c>
      <c r="BK142" s="240">
        <f>ROUND(I142*H142,2)</f>
        <v>0</v>
      </c>
      <c r="BL142" s="18" t="s">
        <v>1360</v>
      </c>
      <c r="BM142" s="239" t="s">
        <v>1387</v>
      </c>
    </row>
    <row r="143" spans="1:51" s="14" customFormat="1" ht="12">
      <c r="A143" s="14"/>
      <c r="B143" s="252"/>
      <c r="C143" s="253"/>
      <c r="D143" s="243" t="s">
        <v>190</v>
      </c>
      <c r="E143" s="254" t="s">
        <v>1</v>
      </c>
      <c r="F143" s="255" t="s">
        <v>80</v>
      </c>
      <c r="G143" s="253"/>
      <c r="H143" s="256">
        <v>1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190</v>
      </c>
      <c r="AU143" s="262" t="s">
        <v>84</v>
      </c>
      <c r="AV143" s="14" t="s">
        <v>84</v>
      </c>
      <c r="AW143" s="14" t="s">
        <v>32</v>
      </c>
      <c r="AX143" s="14" t="s">
        <v>80</v>
      </c>
      <c r="AY143" s="262" t="s">
        <v>181</v>
      </c>
    </row>
    <row r="144" spans="1:65" s="2" customFormat="1" ht="16.5" customHeight="1">
      <c r="A144" s="39"/>
      <c r="B144" s="40"/>
      <c r="C144" s="228" t="s">
        <v>227</v>
      </c>
      <c r="D144" s="228" t="s">
        <v>183</v>
      </c>
      <c r="E144" s="229" t="s">
        <v>1388</v>
      </c>
      <c r="F144" s="230" t="s">
        <v>1389</v>
      </c>
      <c r="G144" s="231" t="s">
        <v>1372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1360</v>
      </c>
      <c r="AT144" s="239" t="s">
        <v>183</v>
      </c>
      <c r="AU144" s="239" t="s">
        <v>84</v>
      </c>
      <c r="AY144" s="18" t="s">
        <v>181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80</v>
      </c>
      <c r="BK144" s="240">
        <f>ROUND(I144*H144,2)</f>
        <v>0</v>
      </c>
      <c r="BL144" s="18" t="s">
        <v>1360</v>
      </c>
      <c r="BM144" s="239" t="s">
        <v>1390</v>
      </c>
    </row>
    <row r="145" spans="1:51" s="14" customFormat="1" ht="12">
      <c r="A145" s="14"/>
      <c r="B145" s="252"/>
      <c r="C145" s="253"/>
      <c r="D145" s="243" t="s">
        <v>190</v>
      </c>
      <c r="E145" s="254" t="s">
        <v>1</v>
      </c>
      <c r="F145" s="255" t="s">
        <v>80</v>
      </c>
      <c r="G145" s="253"/>
      <c r="H145" s="256">
        <v>1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190</v>
      </c>
      <c r="AU145" s="262" t="s">
        <v>84</v>
      </c>
      <c r="AV145" s="14" t="s">
        <v>84</v>
      </c>
      <c r="AW145" s="14" t="s">
        <v>32</v>
      </c>
      <c r="AX145" s="14" t="s">
        <v>80</v>
      </c>
      <c r="AY145" s="262" t="s">
        <v>181</v>
      </c>
    </row>
    <row r="146" spans="1:65" s="2" customFormat="1" ht="16.5" customHeight="1">
      <c r="A146" s="39"/>
      <c r="B146" s="40"/>
      <c r="C146" s="228" t="s">
        <v>217</v>
      </c>
      <c r="D146" s="228" t="s">
        <v>183</v>
      </c>
      <c r="E146" s="229" t="s">
        <v>1391</v>
      </c>
      <c r="F146" s="230" t="s">
        <v>1392</v>
      </c>
      <c r="G146" s="231" t="s">
        <v>1372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41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1360</v>
      </c>
      <c r="AT146" s="239" t="s">
        <v>183</v>
      </c>
      <c r="AU146" s="239" t="s">
        <v>84</v>
      </c>
      <c r="AY146" s="18" t="s">
        <v>181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80</v>
      </c>
      <c r="BK146" s="240">
        <f>ROUND(I146*H146,2)</f>
        <v>0</v>
      </c>
      <c r="BL146" s="18" t="s">
        <v>1360</v>
      </c>
      <c r="BM146" s="239" t="s">
        <v>1393</v>
      </c>
    </row>
    <row r="147" spans="1:51" s="13" customFormat="1" ht="12">
      <c r="A147" s="13"/>
      <c r="B147" s="241"/>
      <c r="C147" s="242"/>
      <c r="D147" s="243" t="s">
        <v>190</v>
      </c>
      <c r="E147" s="244" t="s">
        <v>1</v>
      </c>
      <c r="F147" s="245" t="s">
        <v>1394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190</v>
      </c>
      <c r="AU147" s="251" t="s">
        <v>84</v>
      </c>
      <c r="AV147" s="13" t="s">
        <v>80</v>
      </c>
      <c r="AW147" s="13" t="s">
        <v>32</v>
      </c>
      <c r="AX147" s="13" t="s">
        <v>76</v>
      </c>
      <c r="AY147" s="251" t="s">
        <v>181</v>
      </c>
    </row>
    <row r="148" spans="1:51" s="13" customFormat="1" ht="12">
      <c r="A148" s="13"/>
      <c r="B148" s="241"/>
      <c r="C148" s="242"/>
      <c r="D148" s="243" t="s">
        <v>190</v>
      </c>
      <c r="E148" s="244" t="s">
        <v>1</v>
      </c>
      <c r="F148" s="245" t="s">
        <v>1395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190</v>
      </c>
      <c r="AU148" s="251" t="s">
        <v>84</v>
      </c>
      <c r="AV148" s="13" t="s">
        <v>80</v>
      </c>
      <c r="AW148" s="13" t="s">
        <v>32</v>
      </c>
      <c r="AX148" s="13" t="s">
        <v>76</v>
      </c>
      <c r="AY148" s="251" t="s">
        <v>181</v>
      </c>
    </row>
    <row r="149" spans="1:51" s="14" customFormat="1" ht="12">
      <c r="A149" s="14"/>
      <c r="B149" s="252"/>
      <c r="C149" s="253"/>
      <c r="D149" s="243" t="s">
        <v>190</v>
      </c>
      <c r="E149" s="254" t="s">
        <v>1</v>
      </c>
      <c r="F149" s="255" t="s">
        <v>80</v>
      </c>
      <c r="G149" s="253"/>
      <c r="H149" s="256">
        <v>1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190</v>
      </c>
      <c r="AU149" s="262" t="s">
        <v>84</v>
      </c>
      <c r="AV149" s="14" t="s">
        <v>84</v>
      </c>
      <c r="AW149" s="14" t="s">
        <v>32</v>
      </c>
      <c r="AX149" s="14" t="s">
        <v>80</v>
      </c>
      <c r="AY149" s="262" t="s">
        <v>181</v>
      </c>
    </row>
    <row r="150" spans="1:63" s="12" customFormat="1" ht="22.8" customHeight="1">
      <c r="A150" s="12"/>
      <c r="B150" s="212"/>
      <c r="C150" s="213"/>
      <c r="D150" s="214" t="s">
        <v>75</v>
      </c>
      <c r="E150" s="226" t="s">
        <v>1396</v>
      </c>
      <c r="F150" s="226" t="s">
        <v>1397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SUM(P151:P153)</f>
        <v>0</v>
      </c>
      <c r="Q150" s="220"/>
      <c r="R150" s="221">
        <f>SUM(R151:R153)</f>
        <v>0</v>
      </c>
      <c r="S150" s="220"/>
      <c r="T150" s="222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206</v>
      </c>
      <c r="AT150" s="224" t="s">
        <v>75</v>
      </c>
      <c r="AU150" s="224" t="s">
        <v>80</v>
      </c>
      <c r="AY150" s="223" t="s">
        <v>181</v>
      </c>
      <c r="BK150" s="225">
        <f>SUM(BK151:BK153)</f>
        <v>0</v>
      </c>
    </row>
    <row r="151" spans="1:65" s="2" customFormat="1" ht="16.5" customHeight="1">
      <c r="A151" s="39"/>
      <c r="B151" s="40"/>
      <c r="C151" s="228" t="s">
        <v>222</v>
      </c>
      <c r="D151" s="228" t="s">
        <v>183</v>
      </c>
      <c r="E151" s="229" t="s">
        <v>1398</v>
      </c>
      <c r="F151" s="230" t="s">
        <v>1399</v>
      </c>
      <c r="G151" s="231" t="s">
        <v>1372</v>
      </c>
      <c r="H151" s="232">
        <v>1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1360</v>
      </c>
      <c r="AT151" s="239" t="s">
        <v>183</v>
      </c>
      <c r="AU151" s="239" t="s">
        <v>84</v>
      </c>
      <c r="AY151" s="18" t="s">
        <v>181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80</v>
      </c>
      <c r="BK151" s="240">
        <f>ROUND(I151*H151,2)</f>
        <v>0</v>
      </c>
      <c r="BL151" s="18" t="s">
        <v>1360</v>
      </c>
      <c r="BM151" s="239" t="s">
        <v>1400</v>
      </c>
    </row>
    <row r="152" spans="1:51" s="13" customFormat="1" ht="12">
      <c r="A152" s="13"/>
      <c r="B152" s="241"/>
      <c r="C152" s="242"/>
      <c r="D152" s="243" t="s">
        <v>190</v>
      </c>
      <c r="E152" s="244" t="s">
        <v>1</v>
      </c>
      <c r="F152" s="245" t="s">
        <v>1401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190</v>
      </c>
      <c r="AU152" s="251" t="s">
        <v>84</v>
      </c>
      <c r="AV152" s="13" t="s">
        <v>80</v>
      </c>
      <c r="AW152" s="13" t="s">
        <v>32</v>
      </c>
      <c r="AX152" s="13" t="s">
        <v>76</v>
      </c>
      <c r="AY152" s="251" t="s">
        <v>181</v>
      </c>
    </row>
    <row r="153" spans="1:51" s="14" customFormat="1" ht="12">
      <c r="A153" s="14"/>
      <c r="B153" s="252"/>
      <c r="C153" s="253"/>
      <c r="D153" s="243" t="s">
        <v>190</v>
      </c>
      <c r="E153" s="254" t="s">
        <v>1</v>
      </c>
      <c r="F153" s="255" t="s">
        <v>80</v>
      </c>
      <c r="G153" s="253"/>
      <c r="H153" s="256">
        <v>1</v>
      </c>
      <c r="I153" s="257"/>
      <c r="J153" s="253"/>
      <c r="K153" s="253"/>
      <c r="L153" s="258"/>
      <c r="M153" s="295"/>
      <c r="N153" s="296"/>
      <c r="O153" s="296"/>
      <c r="P153" s="296"/>
      <c r="Q153" s="296"/>
      <c r="R153" s="296"/>
      <c r="S153" s="296"/>
      <c r="T153" s="29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190</v>
      </c>
      <c r="AU153" s="262" t="s">
        <v>84</v>
      </c>
      <c r="AV153" s="14" t="s">
        <v>84</v>
      </c>
      <c r="AW153" s="14" t="s">
        <v>32</v>
      </c>
      <c r="AX153" s="14" t="s">
        <v>80</v>
      </c>
      <c r="AY153" s="262" t="s">
        <v>181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9:K15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0" t="s">
        <v>1402</v>
      </c>
      <c r="H4" s="21"/>
    </row>
    <row r="5" spans="2:8" s="1" customFormat="1" ht="12" customHeight="1">
      <c r="B5" s="21"/>
      <c r="C5" s="303" t="s">
        <v>13</v>
      </c>
      <c r="D5" s="158" t="s">
        <v>14</v>
      </c>
      <c r="E5" s="1"/>
      <c r="F5" s="1"/>
      <c r="H5" s="21"/>
    </row>
    <row r="6" spans="2:8" s="1" customFormat="1" ht="36.95" customHeight="1">
      <c r="B6" s="21"/>
      <c r="C6" s="304" t="s">
        <v>16</v>
      </c>
      <c r="D6" s="305" t="s">
        <v>17</v>
      </c>
      <c r="E6" s="1"/>
      <c r="F6" s="1"/>
      <c r="H6" s="21"/>
    </row>
    <row r="7" spans="2:8" s="1" customFormat="1" ht="16.5" customHeight="1">
      <c r="B7" s="21"/>
      <c r="C7" s="152" t="s">
        <v>22</v>
      </c>
      <c r="D7" s="155" t="str">
        <f>'Rekapitulace stavby'!AN8</f>
        <v>7. 8. 2023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1"/>
      <c r="B9" s="306"/>
      <c r="C9" s="307" t="s">
        <v>57</v>
      </c>
      <c r="D9" s="308" t="s">
        <v>58</v>
      </c>
      <c r="E9" s="308" t="s">
        <v>168</v>
      </c>
      <c r="F9" s="309" t="s">
        <v>1403</v>
      </c>
      <c r="G9" s="201"/>
      <c r="H9" s="306"/>
    </row>
    <row r="10" spans="1:8" s="2" customFormat="1" ht="26.4" customHeight="1">
      <c r="A10" s="39"/>
      <c r="B10" s="45"/>
      <c r="C10" s="310" t="s">
        <v>1404</v>
      </c>
      <c r="D10" s="310" t="s">
        <v>81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1" t="s">
        <v>132</v>
      </c>
      <c r="D11" s="312" t="s">
        <v>133</v>
      </c>
      <c r="E11" s="313" t="s">
        <v>1</v>
      </c>
      <c r="F11" s="314">
        <v>0.162</v>
      </c>
      <c r="G11" s="39"/>
      <c r="H11" s="45"/>
    </row>
    <row r="12" spans="1:8" s="2" customFormat="1" ht="16.8" customHeight="1">
      <c r="A12" s="39"/>
      <c r="B12" s="45"/>
      <c r="C12" s="315" t="s">
        <v>1</v>
      </c>
      <c r="D12" s="315" t="s">
        <v>315</v>
      </c>
      <c r="E12" s="18" t="s">
        <v>1</v>
      </c>
      <c r="F12" s="316">
        <v>0</v>
      </c>
      <c r="G12" s="39"/>
      <c r="H12" s="45"/>
    </row>
    <row r="13" spans="1:8" s="2" customFormat="1" ht="16.8" customHeight="1">
      <c r="A13" s="39"/>
      <c r="B13" s="45"/>
      <c r="C13" s="315" t="s">
        <v>1</v>
      </c>
      <c r="D13" s="315" t="s">
        <v>316</v>
      </c>
      <c r="E13" s="18" t="s">
        <v>1</v>
      </c>
      <c r="F13" s="316">
        <v>0.162</v>
      </c>
      <c r="G13" s="39"/>
      <c r="H13" s="45"/>
    </row>
    <row r="14" spans="1:8" s="2" customFormat="1" ht="16.8" customHeight="1">
      <c r="A14" s="39"/>
      <c r="B14" s="45"/>
      <c r="C14" s="315" t="s">
        <v>132</v>
      </c>
      <c r="D14" s="315" t="s">
        <v>133</v>
      </c>
      <c r="E14" s="18" t="s">
        <v>1</v>
      </c>
      <c r="F14" s="316">
        <v>0.162</v>
      </c>
      <c r="G14" s="39"/>
      <c r="H14" s="45"/>
    </row>
    <row r="15" spans="1:8" s="2" customFormat="1" ht="16.8" customHeight="1">
      <c r="A15" s="39"/>
      <c r="B15" s="45"/>
      <c r="C15" s="317" t="s">
        <v>1405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15" t="s">
        <v>305</v>
      </c>
      <c r="D16" s="315" t="s">
        <v>306</v>
      </c>
      <c r="E16" s="18" t="s">
        <v>245</v>
      </c>
      <c r="F16" s="316">
        <v>57.136</v>
      </c>
      <c r="G16" s="39"/>
      <c r="H16" s="45"/>
    </row>
    <row r="17" spans="1:8" s="2" customFormat="1" ht="16.8" customHeight="1">
      <c r="A17" s="39"/>
      <c r="B17" s="45"/>
      <c r="C17" s="315" t="s">
        <v>413</v>
      </c>
      <c r="D17" s="315" t="s">
        <v>414</v>
      </c>
      <c r="E17" s="18" t="s">
        <v>410</v>
      </c>
      <c r="F17" s="316">
        <v>0.162</v>
      </c>
      <c r="G17" s="39"/>
      <c r="H17" s="45"/>
    </row>
    <row r="18" spans="1:8" s="2" customFormat="1" ht="16.8" customHeight="1">
      <c r="A18" s="39"/>
      <c r="B18" s="45"/>
      <c r="C18" s="311" t="s">
        <v>779</v>
      </c>
      <c r="D18" s="312" t="s">
        <v>133</v>
      </c>
      <c r="E18" s="313" t="s">
        <v>1</v>
      </c>
      <c r="F18" s="314">
        <v>3.084</v>
      </c>
      <c r="G18" s="39"/>
      <c r="H18" s="45"/>
    </row>
    <row r="19" spans="1:8" s="2" customFormat="1" ht="16.8" customHeight="1">
      <c r="A19" s="39"/>
      <c r="B19" s="45"/>
      <c r="C19" s="311" t="s">
        <v>136</v>
      </c>
      <c r="D19" s="312" t="s">
        <v>133</v>
      </c>
      <c r="E19" s="313" t="s">
        <v>1</v>
      </c>
      <c r="F19" s="314">
        <v>12.069</v>
      </c>
      <c r="G19" s="39"/>
      <c r="H19" s="45"/>
    </row>
    <row r="20" spans="1:8" s="2" customFormat="1" ht="16.8" customHeight="1">
      <c r="A20" s="39"/>
      <c r="B20" s="45"/>
      <c r="C20" s="315" t="s">
        <v>1</v>
      </c>
      <c r="D20" s="315" t="s">
        <v>199</v>
      </c>
      <c r="E20" s="18" t="s">
        <v>1</v>
      </c>
      <c r="F20" s="316">
        <v>0</v>
      </c>
      <c r="G20" s="39"/>
      <c r="H20" s="45"/>
    </row>
    <row r="21" spans="1:8" s="2" customFormat="1" ht="16.8" customHeight="1">
      <c r="A21" s="39"/>
      <c r="B21" s="45"/>
      <c r="C21" s="315" t="s">
        <v>1</v>
      </c>
      <c r="D21" s="315" t="s">
        <v>308</v>
      </c>
      <c r="E21" s="18" t="s">
        <v>1</v>
      </c>
      <c r="F21" s="316">
        <v>0</v>
      </c>
      <c r="G21" s="39"/>
      <c r="H21" s="45"/>
    </row>
    <row r="22" spans="1:8" s="2" customFormat="1" ht="16.8" customHeight="1">
      <c r="A22" s="39"/>
      <c r="B22" s="45"/>
      <c r="C22" s="315" t="s">
        <v>1</v>
      </c>
      <c r="D22" s="315" t="s">
        <v>309</v>
      </c>
      <c r="E22" s="18" t="s">
        <v>1</v>
      </c>
      <c r="F22" s="316">
        <v>0</v>
      </c>
      <c r="G22" s="39"/>
      <c r="H22" s="45"/>
    </row>
    <row r="23" spans="1:8" s="2" customFormat="1" ht="16.8" customHeight="1">
      <c r="A23" s="39"/>
      <c r="B23" s="45"/>
      <c r="C23" s="315" t="s">
        <v>1</v>
      </c>
      <c r="D23" s="315" t="s">
        <v>310</v>
      </c>
      <c r="E23" s="18" t="s">
        <v>1</v>
      </c>
      <c r="F23" s="316">
        <v>11.421</v>
      </c>
      <c r="G23" s="39"/>
      <c r="H23" s="45"/>
    </row>
    <row r="24" spans="1:8" s="2" customFormat="1" ht="16.8" customHeight="1">
      <c r="A24" s="39"/>
      <c r="B24" s="45"/>
      <c r="C24" s="315" t="s">
        <v>1</v>
      </c>
      <c r="D24" s="315" t="s">
        <v>311</v>
      </c>
      <c r="E24" s="18" t="s">
        <v>1</v>
      </c>
      <c r="F24" s="316">
        <v>0.648</v>
      </c>
      <c r="G24" s="39"/>
      <c r="H24" s="45"/>
    </row>
    <row r="25" spans="1:8" s="2" customFormat="1" ht="16.8" customHeight="1">
      <c r="A25" s="39"/>
      <c r="B25" s="45"/>
      <c r="C25" s="315" t="s">
        <v>136</v>
      </c>
      <c r="D25" s="315" t="s">
        <v>133</v>
      </c>
      <c r="E25" s="18" t="s">
        <v>1</v>
      </c>
      <c r="F25" s="316">
        <v>12.069</v>
      </c>
      <c r="G25" s="39"/>
      <c r="H25" s="45"/>
    </row>
    <row r="26" spans="1:8" s="2" customFormat="1" ht="16.8" customHeight="1">
      <c r="A26" s="39"/>
      <c r="B26" s="45"/>
      <c r="C26" s="317" t="s">
        <v>1405</v>
      </c>
      <c r="D26" s="39"/>
      <c r="E26" s="39"/>
      <c r="F26" s="39"/>
      <c r="G26" s="39"/>
      <c r="H26" s="45"/>
    </row>
    <row r="27" spans="1:8" s="2" customFormat="1" ht="12">
      <c r="A27" s="39"/>
      <c r="B27" s="45"/>
      <c r="C27" s="315" t="s">
        <v>305</v>
      </c>
      <c r="D27" s="315" t="s">
        <v>306</v>
      </c>
      <c r="E27" s="18" t="s">
        <v>245</v>
      </c>
      <c r="F27" s="316">
        <v>57.136</v>
      </c>
      <c r="G27" s="39"/>
      <c r="H27" s="45"/>
    </row>
    <row r="28" spans="1:8" s="2" customFormat="1" ht="16.8" customHeight="1">
      <c r="A28" s="39"/>
      <c r="B28" s="45"/>
      <c r="C28" s="315" t="s">
        <v>337</v>
      </c>
      <c r="D28" s="315" t="s">
        <v>338</v>
      </c>
      <c r="E28" s="18" t="s">
        <v>245</v>
      </c>
      <c r="F28" s="316">
        <v>188.838</v>
      </c>
      <c r="G28" s="39"/>
      <c r="H28" s="45"/>
    </row>
    <row r="29" spans="1:8" s="2" customFormat="1" ht="16.8" customHeight="1">
      <c r="A29" s="39"/>
      <c r="B29" s="45"/>
      <c r="C29" s="315" t="s">
        <v>408</v>
      </c>
      <c r="D29" s="315" t="s">
        <v>409</v>
      </c>
      <c r="E29" s="18" t="s">
        <v>410</v>
      </c>
      <c r="F29" s="316">
        <v>12.069</v>
      </c>
      <c r="G29" s="39"/>
      <c r="H29" s="45"/>
    </row>
    <row r="30" spans="1:8" s="2" customFormat="1" ht="16.8" customHeight="1">
      <c r="A30" s="39"/>
      <c r="B30" s="45"/>
      <c r="C30" s="311" t="s">
        <v>138</v>
      </c>
      <c r="D30" s="312" t="s">
        <v>133</v>
      </c>
      <c r="E30" s="313" t="s">
        <v>1</v>
      </c>
      <c r="F30" s="314">
        <v>48.276</v>
      </c>
      <c r="G30" s="39"/>
      <c r="H30" s="45"/>
    </row>
    <row r="31" spans="1:8" s="2" customFormat="1" ht="16.8" customHeight="1">
      <c r="A31" s="39"/>
      <c r="B31" s="45"/>
      <c r="C31" s="315" t="s">
        <v>1</v>
      </c>
      <c r="D31" s="315" t="s">
        <v>312</v>
      </c>
      <c r="E31" s="18" t="s">
        <v>1</v>
      </c>
      <c r="F31" s="316">
        <v>0</v>
      </c>
      <c r="G31" s="39"/>
      <c r="H31" s="45"/>
    </row>
    <row r="32" spans="1:8" s="2" customFormat="1" ht="16.8" customHeight="1">
      <c r="A32" s="39"/>
      <c r="B32" s="45"/>
      <c r="C32" s="315" t="s">
        <v>1</v>
      </c>
      <c r="D32" s="315" t="s">
        <v>313</v>
      </c>
      <c r="E32" s="18" t="s">
        <v>1</v>
      </c>
      <c r="F32" s="316">
        <v>45.684</v>
      </c>
      <c r="G32" s="39"/>
      <c r="H32" s="45"/>
    </row>
    <row r="33" spans="1:8" s="2" customFormat="1" ht="16.8" customHeight="1">
      <c r="A33" s="39"/>
      <c r="B33" s="45"/>
      <c r="C33" s="315" t="s">
        <v>1</v>
      </c>
      <c r="D33" s="315" t="s">
        <v>314</v>
      </c>
      <c r="E33" s="18" t="s">
        <v>1</v>
      </c>
      <c r="F33" s="316">
        <v>2.592</v>
      </c>
      <c r="G33" s="39"/>
      <c r="H33" s="45"/>
    </row>
    <row r="34" spans="1:8" s="2" customFormat="1" ht="16.8" customHeight="1">
      <c r="A34" s="39"/>
      <c r="B34" s="45"/>
      <c r="C34" s="315" t="s">
        <v>138</v>
      </c>
      <c r="D34" s="315" t="s">
        <v>133</v>
      </c>
      <c r="E34" s="18" t="s">
        <v>1</v>
      </c>
      <c r="F34" s="316">
        <v>48.276</v>
      </c>
      <c r="G34" s="39"/>
      <c r="H34" s="45"/>
    </row>
    <row r="35" spans="1:8" s="2" customFormat="1" ht="16.8" customHeight="1">
      <c r="A35" s="39"/>
      <c r="B35" s="45"/>
      <c r="C35" s="317" t="s">
        <v>1405</v>
      </c>
      <c r="D35" s="39"/>
      <c r="E35" s="39"/>
      <c r="F35" s="39"/>
      <c r="G35" s="39"/>
      <c r="H35" s="45"/>
    </row>
    <row r="36" spans="1:8" s="2" customFormat="1" ht="12">
      <c r="A36" s="39"/>
      <c r="B36" s="45"/>
      <c r="C36" s="315" t="s">
        <v>305</v>
      </c>
      <c r="D36" s="315" t="s">
        <v>306</v>
      </c>
      <c r="E36" s="18" t="s">
        <v>245</v>
      </c>
      <c r="F36" s="316">
        <v>57.136</v>
      </c>
      <c r="G36" s="39"/>
      <c r="H36" s="45"/>
    </row>
    <row r="37" spans="1:8" s="2" customFormat="1" ht="16.8" customHeight="1">
      <c r="A37" s="39"/>
      <c r="B37" s="45"/>
      <c r="C37" s="315" t="s">
        <v>361</v>
      </c>
      <c r="D37" s="315" t="s">
        <v>362</v>
      </c>
      <c r="E37" s="18" t="s">
        <v>245</v>
      </c>
      <c r="F37" s="316">
        <v>46.823</v>
      </c>
      <c r="G37" s="39"/>
      <c r="H37" s="45"/>
    </row>
    <row r="38" spans="1:8" s="2" customFormat="1" ht="16.8" customHeight="1">
      <c r="A38" s="39"/>
      <c r="B38" s="45"/>
      <c r="C38" s="311" t="s">
        <v>112</v>
      </c>
      <c r="D38" s="312" t="s">
        <v>1</v>
      </c>
      <c r="E38" s="313" t="s">
        <v>1</v>
      </c>
      <c r="F38" s="314">
        <v>119.08</v>
      </c>
      <c r="G38" s="39"/>
      <c r="H38" s="45"/>
    </row>
    <row r="39" spans="1:8" s="2" customFormat="1" ht="16.8" customHeight="1">
      <c r="A39" s="39"/>
      <c r="B39" s="45"/>
      <c r="C39" s="315" t="s">
        <v>112</v>
      </c>
      <c r="D39" s="315" t="s">
        <v>745</v>
      </c>
      <c r="E39" s="18" t="s">
        <v>1</v>
      </c>
      <c r="F39" s="316">
        <v>119.08</v>
      </c>
      <c r="G39" s="39"/>
      <c r="H39" s="45"/>
    </row>
    <row r="40" spans="1:8" s="2" customFormat="1" ht="16.8" customHeight="1">
      <c r="A40" s="39"/>
      <c r="B40" s="45"/>
      <c r="C40" s="317" t="s">
        <v>1405</v>
      </c>
      <c r="D40" s="39"/>
      <c r="E40" s="39"/>
      <c r="F40" s="39"/>
      <c r="G40" s="39"/>
      <c r="H40" s="45"/>
    </row>
    <row r="41" spans="1:8" s="2" customFormat="1" ht="16.8" customHeight="1">
      <c r="A41" s="39"/>
      <c r="B41" s="45"/>
      <c r="C41" s="315" t="s">
        <v>742</v>
      </c>
      <c r="D41" s="315" t="s">
        <v>743</v>
      </c>
      <c r="E41" s="18" t="s">
        <v>352</v>
      </c>
      <c r="F41" s="316">
        <v>119.08</v>
      </c>
      <c r="G41" s="39"/>
      <c r="H41" s="45"/>
    </row>
    <row r="42" spans="1:8" s="2" customFormat="1" ht="16.8" customHeight="1">
      <c r="A42" s="39"/>
      <c r="B42" s="45"/>
      <c r="C42" s="315" t="s">
        <v>747</v>
      </c>
      <c r="D42" s="315" t="s">
        <v>748</v>
      </c>
      <c r="E42" s="18" t="s">
        <v>352</v>
      </c>
      <c r="F42" s="316">
        <v>1548.04</v>
      </c>
      <c r="G42" s="39"/>
      <c r="H42" s="45"/>
    </row>
    <row r="43" spans="1:8" s="2" customFormat="1" ht="16.8" customHeight="1">
      <c r="A43" s="39"/>
      <c r="B43" s="45"/>
      <c r="C43" s="315" t="s">
        <v>753</v>
      </c>
      <c r="D43" s="315" t="s">
        <v>754</v>
      </c>
      <c r="E43" s="18" t="s">
        <v>352</v>
      </c>
      <c r="F43" s="316">
        <v>119.08</v>
      </c>
      <c r="G43" s="39"/>
      <c r="H43" s="45"/>
    </row>
    <row r="44" spans="1:8" s="2" customFormat="1" ht="16.8" customHeight="1">
      <c r="A44" s="39"/>
      <c r="B44" s="45"/>
      <c r="C44" s="311" t="s">
        <v>1406</v>
      </c>
      <c r="D44" s="312" t="s">
        <v>1</v>
      </c>
      <c r="E44" s="313" t="s">
        <v>1</v>
      </c>
      <c r="F44" s="314">
        <v>1776</v>
      </c>
      <c r="G44" s="39"/>
      <c r="H44" s="45"/>
    </row>
    <row r="45" spans="1:8" s="2" customFormat="1" ht="16.8" customHeight="1">
      <c r="A45" s="39"/>
      <c r="B45" s="45"/>
      <c r="C45" s="311" t="s">
        <v>114</v>
      </c>
      <c r="D45" s="312" t="s">
        <v>1</v>
      </c>
      <c r="E45" s="313" t="s">
        <v>1</v>
      </c>
      <c r="F45" s="314">
        <v>564.746</v>
      </c>
      <c r="G45" s="39"/>
      <c r="H45" s="45"/>
    </row>
    <row r="46" spans="1:8" s="2" customFormat="1" ht="16.8" customHeight="1">
      <c r="A46" s="39"/>
      <c r="B46" s="45"/>
      <c r="C46" s="315" t="s">
        <v>1</v>
      </c>
      <c r="D46" s="315" t="s">
        <v>191</v>
      </c>
      <c r="E46" s="18" t="s">
        <v>1</v>
      </c>
      <c r="F46" s="316">
        <v>0</v>
      </c>
      <c r="G46" s="39"/>
      <c r="H46" s="45"/>
    </row>
    <row r="47" spans="1:8" s="2" customFormat="1" ht="16.8" customHeight="1">
      <c r="A47" s="39"/>
      <c r="B47" s="45"/>
      <c r="C47" s="315" t="s">
        <v>1</v>
      </c>
      <c r="D47" s="315" t="s">
        <v>295</v>
      </c>
      <c r="E47" s="18" t="s">
        <v>1</v>
      </c>
      <c r="F47" s="316">
        <v>487.3</v>
      </c>
      <c r="G47" s="39"/>
      <c r="H47" s="45"/>
    </row>
    <row r="48" spans="1:8" s="2" customFormat="1" ht="16.8" customHeight="1">
      <c r="A48" s="39"/>
      <c r="B48" s="45"/>
      <c r="C48" s="315" t="s">
        <v>1</v>
      </c>
      <c r="D48" s="315" t="s">
        <v>296</v>
      </c>
      <c r="E48" s="18" t="s">
        <v>1</v>
      </c>
      <c r="F48" s="316">
        <v>27.2</v>
      </c>
      <c r="G48" s="39"/>
      <c r="H48" s="45"/>
    </row>
    <row r="49" spans="1:8" s="2" customFormat="1" ht="16.8" customHeight="1">
      <c r="A49" s="39"/>
      <c r="B49" s="45"/>
      <c r="C49" s="315" t="s">
        <v>1</v>
      </c>
      <c r="D49" s="315" t="s">
        <v>297</v>
      </c>
      <c r="E49" s="18" t="s">
        <v>1</v>
      </c>
      <c r="F49" s="316">
        <v>23.046</v>
      </c>
      <c r="G49" s="39"/>
      <c r="H49" s="45"/>
    </row>
    <row r="50" spans="1:8" s="2" customFormat="1" ht="16.8" customHeight="1">
      <c r="A50" s="39"/>
      <c r="B50" s="45"/>
      <c r="C50" s="315" t="s">
        <v>1</v>
      </c>
      <c r="D50" s="315" t="s">
        <v>298</v>
      </c>
      <c r="E50" s="18" t="s">
        <v>1</v>
      </c>
      <c r="F50" s="316">
        <v>27.2</v>
      </c>
      <c r="G50" s="39"/>
      <c r="H50" s="45"/>
    </row>
    <row r="51" spans="1:8" s="2" customFormat="1" ht="16.8" customHeight="1">
      <c r="A51" s="39"/>
      <c r="B51" s="45"/>
      <c r="C51" s="315" t="s">
        <v>114</v>
      </c>
      <c r="D51" s="315" t="s">
        <v>142</v>
      </c>
      <c r="E51" s="18" t="s">
        <v>1</v>
      </c>
      <c r="F51" s="316">
        <v>564.746</v>
      </c>
      <c r="G51" s="39"/>
      <c r="H51" s="45"/>
    </row>
    <row r="52" spans="1:8" s="2" customFormat="1" ht="16.8" customHeight="1">
      <c r="A52" s="39"/>
      <c r="B52" s="45"/>
      <c r="C52" s="317" t="s">
        <v>1405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315" t="s">
        <v>292</v>
      </c>
      <c r="D53" s="315" t="s">
        <v>293</v>
      </c>
      <c r="E53" s="18" t="s">
        <v>186</v>
      </c>
      <c r="F53" s="316">
        <v>169.424</v>
      </c>
      <c r="G53" s="39"/>
      <c r="H53" s="45"/>
    </row>
    <row r="54" spans="1:8" s="2" customFormat="1" ht="16.8" customHeight="1">
      <c r="A54" s="39"/>
      <c r="B54" s="45"/>
      <c r="C54" s="315" t="s">
        <v>301</v>
      </c>
      <c r="D54" s="315" t="s">
        <v>302</v>
      </c>
      <c r="E54" s="18" t="s">
        <v>186</v>
      </c>
      <c r="F54" s="316">
        <v>169.424</v>
      </c>
      <c r="G54" s="39"/>
      <c r="H54" s="45"/>
    </row>
    <row r="55" spans="1:8" s="2" customFormat="1" ht="16.8" customHeight="1">
      <c r="A55" s="39"/>
      <c r="B55" s="45"/>
      <c r="C55" s="311" t="s">
        <v>150</v>
      </c>
      <c r="D55" s="312" t="s">
        <v>1</v>
      </c>
      <c r="E55" s="313" t="s">
        <v>1</v>
      </c>
      <c r="F55" s="314">
        <v>146</v>
      </c>
      <c r="G55" s="39"/>
      <c r="H55" s="45"/>
    </row>
    <row r="56" spans="1:8" s="2" customFormat="1" ht="16.8" customHeight="1">
      <c r="A56" s="39"/>
      <c r="B56" s="45"/>
      <c r="C56" s="315" t="s">
        <v>1</v>
      </c>
      <c r="D56" s="315" t="s">
        <v>461</v>
      </c>
      <c r="E56" s="18" t="s">
        <v>1</v>
      </c>
      <c r="F56" s="316">
        <v>0</v>
      </c>
      <c r="G56" s="39"/>
      <c r="H56" s="45"/>
    </row>
    <row r="57" spans="1:8" s="2" customFormat="1" ht="16.8" customHeight="1">
      <c r="A57" s="39"/>
      <c r="B57" s="45"/>
      <c r="C57" s="315" t="s">
        <v>1</v>
      </c>
      <c r="D57" s="315" t="s">
        <v>1407</v>
      </c>
      <c r="E57" s="18" t="s">
        <v>1</v>
      </c>
      <c r="F57" s="316">
        <v>141</v>
      </c>
      <c r="G57" s="39"/>
      <c r="H57" s="45"/>
    </row>
    <row r="58" spans="1:8" s="2" customFormat="1" ht="16.8" customHeight="1">
      <c r="A58" s="39"/>
      <c r="B58" s="45"/>
      <c r="C58" s="315" t="s">
        <v>1</v>
      </c>
      <c r="D58" s="315" t="s">
        <v>1408</v>
      </c>
      <c r="E58" s="18" t="s">
        <v>1</v>
      </c>
      <c r="F58" s="316">
        <v>5</v>
      </c>
      <c r="G58" s="39"/>
      <c r="H58" s="45"/>
    </row>
    <row r="59" spans="1:8" s="2" customFormat="1" ht="16.8" customHeight="1">
      <c r="A59" s="39"/>
      <c r="B59" s="45"/>
      <c r="C59" s="315" t="s">
        <v>150</v>
      </c>
      <c r="D59" s="315" t="s">
        <v>142</v>
      </c>
      <c r="E59" s="18" t="s">
        <v>1</v>
      </c>
      <c r="F59" s="316">
        <v>146</v>
      </c>
      <c r="G59" s="39"/>
      <c r="H59" s="45"/>
    </row>
    <row r="60" spans="1:8" s="2" customFormat="1" ht="16.8" customHeight="1">
      <c r="A60" s="39"/>
      <c r="B60" s="45"/>
      <c r="C60" s="317" t="s">
        <v>1405</v>
      </c>
      <c r="D60" s="39"/>
      <c r="E60" s="39"/>
      <c r="F60" s="39"/>
      <c r="G60" s="39"/>
      <c r="H60" s="45"/>
    </row>
    <row r="61" spans="1:8" s="2" customFormat="1" ht="12">
      <c r="A61" s="39"/>
      <c r="B61" s="45"/>
      <c r="C61" s="315" t="s">
        <v>487</v>
      </c>
      <c r="D61" s="315" t="s">
        <v>488</v>
      </c>
      <c r="E61" s="18" t="s">
        <v>203</v>
      </c>
      <c r="F61" s="316">
        <v>146</v>
      </c>
      <c r="G61" s="39"/>
      <c r="H61" s="45"/>
    </row>
    <row r="62" spans="1:8" s="2" customFormat="1" ht="16.8" customHeight="1">
      <c r="A62" s="39"/>
      <c r="B62" s="45"/>
      <c r="C62" s="315" t="s">
        <v>491</v>
      </c>
      <c r="D62" s="315" t="s">
        <v>492</v>
      </c>
      <c r="E62" s="18" t="s">
        <v>203</v>
      </c>
      <c r="F62" s="316">
        <v>148.19</v>
      </c>
      <c r="G62" s="39"/>
      <c r="H62" s="45"/>
    </row>
    <row r="63" spans="1:8" s="2" customFormat="1" ht="16.8" customHeight="1">
      <c r="A63" s="39"/>
      <c r="B63" s="45"/>
      <c r="C63" s="311" t="s">
        <v>785</v>
      </c>
      <c r="D63" s="312" t="s">
        <v>1</v>
      </c>
      <c r="E63" s="313" t="s">
        <v>1</v>
      </c>
      <c r="F63" s="314">
        <v>6</v>
      </c>
      <c r="G63" s="39"/>
      <c r="H63" s="45"/>
    </row>
    <row r="64" spans="1:8" s="2" customFormat="1" ht="16.8" customHeight="1">
      <c r="A64" s="39"/>
      <c r="B64" s="45"/>
      <c r="C64" s="311" t="s">
        <v>117</v>
      </c>
      <c r="D64" s="312" t="s">
        <v>1</v>
      </c>
      <c r="E64" s="313" t="s">
        <v>1</v>
      </c>
      <c r="F64" s="314">
        <v>3</v>
      </c>
      <c r="G64" s="39"/>
      <c r="H64" s="45"/>
    </row>
    <row r="65" spans="1:8" s="2" customFormat="1" ht="16.8" customHeight="1">
      <c r="A65" s="39"/>
      <c r="B65" s="45"/>
      <c r="C65" s="315" t="s">
        <v>1</v>
      </c>
      <c r="D65" s="315" t="s">
        <v>461</v>
      </c>
      <c r="E65" s="18" t="s">
        <v>1</v>
      </c>
      <c r="F65" s="316">
        <v>0</v>
      </c>
      <c r="G65" s="39"/>
      <c r="H65" s="45"/>
    </row>
    <row r="66" spans="1:8" s="2" customFormat="1" ht="16.8" customHeight="1">
      <c r="A66" s="39"/>
      <c r="B66" s="45"/>
      <c r="C66" s="315" t="s">
        <v>1</v>
      </c>
      <c r="D66" s="315" t="s">
        <v>991</v>
      </c>
      <c r="E66" s="18" t="s">
        <v>1</v>
      </c>
      <c r="F66" s="316">
        <v>3</v>
      </c>
      <c r="G66" s="39"/>
      <c r="H66" s="45"/>
    </row>
    <row r="67" spans="1:8" s="2" customFormat="1" ht="16.8" customHeight="1">
      <c r="A67" s="39"/>
      <c r="B67" s="45"/>
      <c r="C67" s="315" t="s">
        <v>117</v>
      </c>
      <c r="D67" s="315" t="s">
        <v>142</v>
      </c>
      <c r="E67" s="18" t="s">
        <v>1</v>
      </c>
      <c r="F67" s="316">
        <v>3</v>
      </c>
      <c r="G67" s="39"/>
      <c r="H67" s="45"/>
    </row>
    <row r="68" spans="1:8" s="2" customFormat="1" ht="16.8" customHeight="1">
      <c r="A68" s="39"/>
      <c r="B68" s="45"/>
      <c r="C68" s="317" t="s">
        <v>1405</v>
      </c>
      <c r="D68" s="39"/>
      <c r="E68" s="39"/>
      <c r="F68" s="39"/>
      <c r="G68" s="39"/>
      <c r="H68" s="45"/>
    </row>
    <row r="69" spans="1:8" s="2" customFormat="1" ht="12">
      <c r="A69" s="39"/>
      <c r="B69" s="45"/>
      <c r="C69" s="315" t="s">
        <v>476</v>
      </c>
      <c r="D69" s="315" t="s">
        <v>477</v>
      </c>
      <c r="E69" s="18" t="s">
        <v>203</v>
      </c>
      <c r="F69" s="316">
        <v>3</v>
      </c>
      <c r="G69" s="39"/>
      <c r="H69" s="45"/>
    </row>
    <row r="70" spans="1:8" s="2" customFormat="1" ht="16.8" customHeight="1">
      <c r="A70" s="39"/>
      <c r="B70" s="45"/>
      <c r="C70" s="315" t="s">
        <v>480</v>
      </c>
      <c r="D70" s="315" t="s">
        <v>481</v>
      </c>
      <c r="E70" s="18" t="s">
        <v>203</v>
      </c>
      <c r="F70" s="316">
        <v>3.045</v>
      </c>
      <c r="G70" s="39"/>
      <c r="H70" s="45"/>
    </row>
    <row r="71" spans="1:8" s="2" customFormat="1" ht="16.8" customHeight="1">
      <c r="A71" s="39"/>
      <c r="B71" s="45"/>
      <c r="C71" s="311" t="s">
        <v>129</v>
      </c>
      <c r="D71" s="312" t="s">
        <v>1</v>
      </c>
      <c r="E71" s="313" t="s">
        <v>1</v>
      </c>
      <c r="F71" s="314">
        <v>344.8</v>
      </c>
      <c r="G71" s="39"/>
      <c r="H71" s="45"/>
    </row>
    <row r="72" spans="1:8" s="2" customFormat="1" ht="16.8" customHeight="1">
      <c r="A72" s="39"/>
      <c r="B72" s="45"/>
      <c r="C72" s="315" t="s">
        <v>1</v>
      </c>
      <c r="D72" s="315" t="s">
        <v>427</v>
      </c>
      <c r="E72" s="18" t="s">
        <v>1</v>
      </c>
      <c r="F72" s="316">
        <v>0</v>
      </c>
      <c r="G72" s="39"/>
      <c r="H72" s="45"/>
    </row>
    <row r="73" spans="1:8" s="2" customFormat="1" ht="16.8" customHeight="1">
      <c r="A73" s="39"/>
      <c r="B73" s="45"/>
      <c r="C73" s="315" t="s">
        <v>129</v>
      </c>
      <c r="D73" s="315" t="s">
        <v>719</v>
      </c>
      <c r="E73" s="18" t="s">
        <v>1</v>
      </c>
      <c r="F73" s="316">
        <v>344.8</v>
      </c>
      <c r="G73" s="39"/>
      <c r="H73" s="45"/>
    </row>
    <row r="74" spans="1:8" s="2" customFormat="1" ht="16.8" customHeight="1">
      <c r="A74" s="39"/>
      <c r="B74" s="45"/>
      <c r="C74" s="317" t="s">
        <v>1405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315" t="s">
        <v>716</v>
      </c>
      <c r="D75" s="315" t="s">
        <v>717</v>
      </c>
      <c r="E75" s="18" t="s">
        <v>203</v>
      </c>
      <c r="F75" s="316">
        <v>344.8</v>
      </c>
      <c r="G75" s="39"/>
      <c r="H75" s="45"/>
    </row>
    <row r="76" spans="1:8" s="2" customFormat="1" ht="16.8" customHeight="1">
      <c r="A76" s="39"/>
      <c r="B76" s="45"/>
      <c r="C76" s="315" t="s">
        <v>721</v>
      </c>
      <c r="D76" s="315" t="s">
        <v>722</v>
      </c>
      <c r="E76" s="18" t="s">
        <v>203</v>
      </c>
      <c r="F76" s="316">
        <v>344.8</v>
      </c>
      <c r="G76" s="39"/>
      <c r="H76" s="45"/>
    </row>
    <row r="77" spans="1:8" s="2" customFormat="1" ht="16.8" customHeight="1">
      <c r="A77" s="39"/>
      <c r="B77" s="45"/>
      <c r="C77" s="311" t="s">
        <v>118</v>
      </c>
      <c r="D77" s="312" t="s">
        <v>1</v>
      </c>
      <c r="E77" s="313" t="s">
        <v>1</v>
      </c>
      <c r="F77" s="314">
        <v>188.838</v>
      </c>
      <c r="G77" s="39"/>
      <c r="H77" s="45"/>
    </row>
    <row r="78" spans="1:8" s="2" customFormat="1" ht="16.8" customHeight="1">
      <c r="A78" s="39"/>
      <c r="B78" s="45"/>
      <c r="C78" s="315" t="s">
        <v>1</v>
      </c>
      <c r="D78" s="315" t="s">
        <v>191</v>
      </c>
      <c r="E78" s="18" t="s">
        <v>1</v>
      </c>
      <c r="F78" s="316">
        <v>0</v>
      </c>
      <c r="G78" s="39"/>
      <c r="H78" s="45"/>
    </row>
    <row r="79" spans="1:8" s="2" customFormat="1" ht="16.8" customHeight="1">
      <c r="A79" s="39"/>
      <c r="B79" s="45"/>
      <c r="C79" s="315" t="s">
        <v>1</v>
      </c>
      <c r="D79" s="315" t="s">
        <v>381</v>
      </c>
      <c r="E79" s="18" t="s">
        <v>1</v>
      </c>
      <c r="F79" s="316">
        <v>0</v>
      </c>
      <c r="G79" s="39"/>
      <c r="H79" s="45"/>
    </row>
    <row r="80" spans="1:8" s="2" customFormat="1" ht="16.8" customHeight="1">
      <c r="A80" s="39"/>
      <c r="B80" s="45"/>
      <c r="C80" s="315" t="s">
        <v>1</v>
      </c>
      <c r="D80" s="315" t="s">
        <v>382</v>
      </c>
      <c r="E80" s="18" t="s">
        <v>1</v>
      </c>
      <c r="F80" s="316">
        <v>188.838</v>
      </c>
      <c r="G80" s="39"/>
      <c r="H80" s="45"/>
    </row>
    <row r="81" spans="1:8" s="2" customFormat="1" ht="16.8" customHeight="1">
      <c r="A81" s="39"/>
      <c r="B81" s="45"/>
      <c r="C81" s="315" t="s">
        <v>118</v>
      </c>
      <c r="D81" s="315" t="s">
        <v>142</v>
      </c>
      <c r="E81" s="18" t="s">
        <v>1</v>
      </c>
      <c r="F81" s="316">
        <v>188.838</v>
      </c>
      <c r="G81" s="39"/>
      <c r="H81" s="45"/>
    </row>
    <row r="82" spans="1:8" s="2" customFormat="1" ht="16.8" customHeight="1">
      <c r="A82" s="39"/>
      <c r="B82" s="45"/>
      <c r="C82" s="317" t="s">
        <v>1405</v>
      </c>
      <c r="D82" s="39"/>
      <c r="E82" s="39"/>
      <c r="F82" s="39"/>
      <c r="G82" s="39"/>
      <c r="H82" s="45"/>
    </row>
    <row r="83" spans="1:8" s="2" customFormat="1" ht="16.8" customHeight="1">
      <c r="A83" s="39"/>
      <c r="B83" s="45"/>
      <c r="C83" s="315" t="s">
        <v>337</v>
      </c>
      <c r="D83" s="315" t="s">
        <v>338</v>
      </c>
      <c r="E83" s="18" t="s">
        <v>245</v>
      </c>
      <c r="F83" s="316">
        <v>188.838</v>
      </c>
      <c r="G83" s="39"/>
      <c r="H83" s="45"/>
    </row>
    <row r="84" spans="1:8" s="2" customFormat="1" ht="12">
      <c r="A84" s="39"/>
      <c r="B84" s="45"/>
      <c r="C84" s="315" t="s">
        <v>384</v>
      </c>
      <c r="D84" s="315" t="s">
        <v>385</v>
      </c>
      <c r="E84" s="18" t="s">
        <v>245</v>
      </c>
      <c r="F84" s="316">
        <v>188.838</v>
      </c>
      <c r="G84" s="39"/>
      <c r="H84" s="45"/>
    </row>
    <row r="85" spans="1:8" s="2" customFormat="1" ht="16.8" customHeight="1">
      <c r="A85" s="39"/>
      <c r="B85" s="45"/>
      <c r="C85" s="311" t="s">
        <v>120</v>
      </c>
      <c r="D85" s="312" t="s">
        <v>121</v>
      </c>
      <c r="E85" s="313" t="s">
        <v>1</v>
      </c>
      <c r="F85" s="314">
        <v>46.823</v>
      </c>
      <c r="G85" s="39"/>
      <c r="H85" s="45"/>
    </row>
    <row r="86" spans="1:8" s="2" customFormat="1" ht="16.8" customHeight="1">
      <c r="A86" s="39"/>
      <c r="B86" s="45"/>
      <c r="C86" s="315" t="s">
        <v>120</v>
      </c>
      <c r="D86" s="315" t="s">
        <v>367</v>
      </c>
      <c r="E86" s="18" t="s">
        <v>1</v>
      </c>
      <c r="F86" s="316">
        <v>46.823</v>
      </c>
      <c r="G86" s="39"/>
      <c r="H86" s="45"/>
    </row>
    <row r="87" spans="1:8" s="2" customFormat="1" ht="16.8" customHeight="1">
      <c r="A87" s="39"/>
      <c r="B87" s="45"/>
      <c r="C87" s="317" t="s">
        <v>1405</v>
      </c>
      <c r="D87" s="39"/>
      <c r="E87" s="39"/>
      <c r="F87" s="39"/>
      <c r="G87" s="39"/>
      <c r="H87" s="45"/>
    </row>
    <row r="88" spans="1:8" s="2" customFormat="1" ht="16.8" customHeight="1">
      <c r="A88" s="39"/>
      <c r="B88" s="45"/>
      <c r="C88" s="315" t="s">
        <v>361</v>
      </c>
      <c r="D88" s="315" t="s">
        <v>362</v>
      </c>
      <c r="E88" s="18" t="s">
        <v>245</v>
      </c>
      <c r="F88" s="316">
        <v>46.823</v>
      </c>
      <c r="G88" s="39"/>
      <c r="H88" s="45"/>
    </row>
    <row r="89" spans="1:8" s="2" customFormat="1" ht="16.8" customHeight="1">
      <c r="A89" s="39"/>
      <c r="B89" s="45"/>
      <c r="C89" s="315" t="s">
        <v>337</v>
      </c>
      <c r="D89" s="315" t="s">
        <v>338</v>
      </c>
      <c r="E89" s="18" t="s">
        <v>245</v>
      </c>
      <c r="F89" s="316">
        <v>188.838</v>
      </c>
      <c r="G89" s="39"/>
      <c r="H89" s="45"/>
    </row>
    <row r="90" spans="1:8" s="2" customFormat="1" ht="16.8" customHeight="1">
      <c r="A90" s="39"/>
      <c r="B90" s="45"/>
      <c r="C90" s="315" t="s">
        <v>375</v>
      </c>
      <c r="D90" s="315" t="s">
        <v>376</v>
      </c>
      <c r="E90" s="18" t="s">
        <v>352</v>
      </c>
      <c r="F90" s="316">
        <v>84.281</v>
      </c>
      <c r="G90" s="39"/>
      <c r="H90" s="45"/>
    </row>
    <row r="91" spans="1:8" s="2" customFormat="1" ht="16.8" customHeight="1">
      <c r="A91" s="39"/>
      <c r="B91" s="45"/>
      <c r="C91" s="311" t="s">
        <v>126</v>
      </c>
      <c r="D91" s="312" t="s">
        <v>1</v>
      </c>
      <c r="E91" s="313" t="s">
        <v>1</v>
      </c>
      <c r="F91" s="314">
        <v>129.946</v>
      </c>
      <c r="G91" s="39"/>
      <c r="H91" s="45"/>
    </row>
    <row r="92" spans="1:8" s="2" customFormat="1" ht="16.8" customHeight="1">
      <c r="A92" s="39"/>
      <c r="B92" s="45"/>
      <c r="C92" s="315" t="s">
        <v>126</v>
      </c>
      <c r="D92" s="315" t="s">
        <v>318</v>
      </c>
      <c r="E92" s="18" t="s">
        <v>1</v>
      </c>
      <c r="F92" s="316">
        <v>129.946</v>
      </c>
      <c r="G92" s="39"/>
      <c r="H92" s="45"/>
    </row>
    <row r="93" spans="1:8" s="2" customFormat="1" ht="16.8" customHeight="1">
      <c r="A93" s="39"/>
      <c r="B93" s="45"/>
      <c r="C93" s="317" t="s">
        <v>1405</v>
      </c>
      <c r="D93" s="39"/>
      <c r="E93" s="39"/>
      <c r="F93" s="39"/>
      <c r="G93" s="39"/>
      <c r="H93" s="45"/>
    </row>
    <row r="94" spans="1:8" s="2" customFormat="1" ht="12">
      <c r="A94" s="39"/>
      <c r="B94" s="45"/>
      <c r="C94" s="315" t="s">
        <v>305</v>
      </c>
      <c r="D94" s="315" t="s">
        <v>306</v>
      </c>
      <c r="E94" s="18" t="s">
        <v>245</v>
      </c>
      <c r="F94" s="316">
        <v>57.136</v>
      </c>
      <c r="G94" s="39"/>
      <c r="H94" s="45"/>
    </row>
    <row r="95" spans="1:8" s="2" customFormat="1" ht="16.8" customHeight="1">
      <c r="A95" s="39"/>
      <c r="B95" s="45"/>
      <c r="C95" s="315" t="s">
        <v>337</v>
      </c>
      <c r="D95" s="315" t="s">
        <v>338</v>
      </c>
      <c r="E95" s="18" t="s">
        <v>245</v>
      </c>
      <c r="F95" s="316">
        <v>188.838</v>
      </c>
      <c r="G95" s="39"/>
      <c r="H95" s="45"/>
    </row>
    <row r="96" spans="1:8" s="2" customFormat="1" ht="16.8" customHeight="1">
      <c r="A96" s="39"/>
      <c r="B96" s="45"/>
      <c r="C96" s="315" t="s">
        <v>370</v>
      </c>
      <c r="D96" s="315" t="s">
        <v>371</v>
      </c>
      <c r="E96" s="18" t="s">
        <v>352</v>
      </c>
      <c r="F96" s="316">
        <v>233.903</v>
      </c>
      <c r="G96" s="39"/>
      <c r="H96" s="45"/>
    </row>
    <row r="97" spans="1:8" s="2" customFormat="1" ht="16.8" customHeight="1">
      <c r="A97" s="39"/>
      <c r="B97" s="45"/>
      <c r="C97" s="311" t="s">
        <v>148</v>
      </c>
      <c r="D97" s="312" t="s">
        <v>1</v>
      </c>
      <c r="E97" s="313" t="s">
        <v>1</v>
      </c>
      <c r="F97" s="314">
        <v>13.5</v>
      </c>
      <c r="G97" s="39"/>
      <c r="H97" s="45"/>
    </row>
    <row r="98" spans="1:8" s="2" customFormat="1" ht="16.8" customHeight="1">
      <c r="A98" s="39"/>
      <c r="B98" s="45"/>
      <c r="C98" s="315" t="s">
        <v>1</v>
      </c>
      <c r="D98" s="315" t="s">
        <v>191</v>
      </c>
      <c r="E98" s="18" t="s">
        <v>1</v>
      </c>
      <c r="F98" s="316">
        <v>0</v>
      </c>
      <c r="G98" s="39"/>
      <c r="H98" s="45"/>
    </row>
    <row r="99" spans="1:8" s="2" customFormat="1" ht="16.8" customHeight="1">
      <c r="A99" s="39"/>
      <c r="B99" s="45"/>
      <c r="C99" s="315" t="s">
        <v>1</v>
      </c>
      <c r="D99" s="315" t="s">
        <v>391</v>
      </c>
      <c r="E99" s="18" t="s">
        <v>1</v>
      </c>
      <c r="F99" s="316">
        <v>13.5</v>
      </c>
      <c r="G99" s="39"/>
      <c r="H99" s="45"/>
    </row>
    <row r="100" spans="1:8" s="2" customFormat="1" ht="16.8" customHeight="1">
      <c r="A100" s="39"/>
      <c r="B100" s="45"/>
      <c r="C100" s="315" t="s">
        <v>148</v>
      </c>
      <c r="D100" s="315" t="s">
        <v>142</v>
      </c>
      <c r="E100" s="18" t="s">
        <v>1</v>
      </c>
      <c r="F100" s="316">
        <v>13.5</v>
      </c>
      <c r="G100" s="39"/>
      <c r="H100" s="45"/>
    </row>
    <row r="101" spans="1:8" s="2" customFormat="1" ht="16.8" customHeight="1">
      <c r="A101" s="39"/>
      <c r="B101" s="45"/>
      <c r="C101" s="317" t="s">
        <v>1405</v>
      </c>
      <c r="D101" s="39"/>
      <c r="E101" s="39"/>
      <c r="F101" s="39"/>
      <c r="G101" s="39"/>
      <c r="H101" s="45"/>
    </row>
    <row r="102" spans="1:8" s="2" customFormat="1" ht="16.8" customHeight="1">
      <c r="A102" s="39"/>
      <c r="B102" s="45"/>
      <c r="C102" s="315" t="s">
        <v>388</v>
      </c>
      <c r="D102" s="315" t="s">
        <v>389</v>
      </c>
      <c r="E102" s="18" t="s">
        <v>186</v>
      </c>
      <c r="F102" s="316">
        <v>13.5</v>
      </c>
      <c r="G102" s="39"/>
      <c r="H102" s="45"/>
    </row>
    <row r="103" spans="1:8" s="2" customFormat="1" ht="12">
      <c r="A103" s="39"/>
      <c r="B103" s="45"/>
      <c r="C103" s="315" t="s">
        <v>393</v>
      </c>
      <c r="D103" s="315" t="s">
        <v>394</v>
      </c>
      <c r="E103" s="18" t="s">
        <v>186</v>
      </c>
      <c r="F103" s="316">
        <v>13.5</v>
      </c>
      <c r="G103" s="39"/>
      <c r="H103" s="45"/>
    </row>
    <row r="104" spans="1:8" s="2" customFormat="1" ht="16.8" customHeight="1">
      <c r="A104" s="39"/>
      <c r="B104" s="45"/>
      <c r="C104" s="315" t="s">
        <v>403</v>
      </c>
      <c r="D104" s="315" t="s">
        <v>404</v>
      </c>
      <c r="E104" s="18" t="s">
        <v>186</v>
      </c>
      <c r="F104" s="316">
        <v>13.5</v>
      </c>
      <c r="G104" s="39"/>
      <c r="H104" s="45"/>
    </row>
    <row r="105" spans="1:8" s="2" customFormat="1" ht="16.8" customHeight="1">
      <c r="A105" s="39"/>
      <c r="B105" s="45"/>
      <c r="C105" s="315" t="s">
        <v>397</v>
      </c>
      <c r="D105" s="315" t="s">
        <v>398</v>
      </c>
      <c r="E105" s="18" t="s">
        <v>399</v>
      </c>
      <c r="F105" s="316">
        <v>0.405</v>
      </c>
      <c r="G105" s="39"/>
      <c r="H105" s="45"/>
    </row>
    <row r="106" spans="1:8" s="2" customFormat="1" ht="16.8" customHeight="1">
      <c r="A106" s="39"/>
      <c r="B106" s="45"/>
      <c r="C106" s="311" t="s">
        <v>144</v>
      </c>
      <c r="D106" s="312" t="s">
        <v>1</v>
      </c>
      <c r="E106" s="313" t="s">
        <v>1</v>
      </c>
      <c r="F106" s="314">
        <v>190.453</v>
      </c>
      <c r="G106" s="39"/>
      <c r="H106" s="45"/>
    </row>
    <row r="107" spans="1:8" s="2" customFormat="1" ht="16.8" customHeight="1">
      <c r="A107" s="39"/>
      <c r="B107" s="45"/>
      <c r="C107" s="315" t="s">
        <v>144</v>
      </c>
      <c r="D107" s="315" t="s">
        <v>319</v>
      </c>
      <c r="E107" s="18" t="s">
        <v>1</v>
      </c>
      <c r="F107" s="316">
        <v>190.453</v>
      </c>
      <c r="G107" s="39"/>
      <c r="H107" s="45"/>
    </row>
    <row r="108" spans="1:8" s="2" customFormat="1" ht="16.8" customHeight="1">
      <c r="A108" s="39"/>
      <c r="B108" s="45"/>
      <c r="C108" s="317" t="s">
        <v>1405</v>
      </c>
      <c r="D108" s="39"/>
      <c r="E108" s="39"/>
      <c r="F108" s="39"/>
      <c r="G108" s="39"/>
      <c r="H108" s="45"/>
    </row>
    <row r="109" spans="1:8" s="2" customFormat="1" ht="12">
      <c r="A109" s="39"/>
      <c r="B109" s="45"/>
      <c r="C109" s="315" t="s">
        <v>305</v>
      </c>
      <c r="D109" s="315" t="s">
        <v>306</v>
      </c>
      <c r="E109" s="18" t="s">
        <v>245</v>
      </c>
      <c r="F109" s="316">
        <v>57.136</v>
      </c>
      <c r="G109" s="39"/>
      <c r="H109" s="45"/>
    </row>
    <row r="110" spans="1:8" s="2" customFormat="1" ht="12">
      <c r="A110" s="39"/>
      <c r="B110" s="45"/>
      <c r="C110" s="315" t="s">
        <v>322</v>
      </c>
      <c r="D110" s="315" t="s">
        <v>323</v>
      </c>
      <c r="E110" s="18" t="s">
        <v>245</v>
      </c>
      <c r="F110" s="316">
        <v>228.544</v>
      </c>
      <c r="G110" s="39"/>
      <c r="H110" s="45"/>
    </row>
    <row r="111" spans="1:8" s="2" customFormat="1" ht="12">
      <c r="A111" s="39"/>
      <c r="B111" s="45"/>
      <c r="C111" s="315" t="s">
        <v>327</v>
      </c>
      <c r="D111" s="315" t="s">
        <v>328</v>
      </c>
      <c r="E111" s="18" t="s">
        <v>245</v>
      </c>
      <c r="F111" s="316">
        <v>133.317</v>
      </c>
      <c r="G111" s="39"/>
      <c r="H111" s="45"/>
    </row>
    <row r="112" spans="1:8" s="2" customFormat="1" ht="12">
      <c r="A112" s="39"/>
      <c r="B112" s="45"/>
      <c r="C112" s="315" t="s">
        <v>332</v>
      </c>
      <c r="D112" s="315" t="s">
        <v>333</v>
      </c>
      <c r="E112" s="18" t="s">
        <v>245</v>
      </c>
      <c r="F112" s="316">
        <v>533.268</v>
      </c>
      <c r="G112" s="39"/>
      <c r="H112" s="45"/>
    </row>
    <row r="113" spans="1:8" s="2" customFormat="1" ht="16.8" customHeight="1">
      <c r="A113" s="39"/>
      <c r="B113" s="45"/>
      <c r="C113" s="315" t="s">
        <v>337</v>
      </c>
      <c r="D113" s="315" t="s">
        <v>338</v>
      </c>
      <c r="E113" s="18" t="s">
        <v>245</v>
      </c>
      <c r="F113" s="316">
        <v>133.317</v>
      </c>
      <c r="G113" s="39"/>
      <c r="H113" s="45"/>
    </row>
    <row r="114" spans="1:8" s="2" customFormat="1" ht="16.8" customHeight="1">
      <c r="A114" s="39"/>
      <c r="B114" s="45"/>
      <c r="C114" s="315" t="s">
        <v>337</v>
      </c>
      <c r="D114" s="315" t="s">
        <v>338</v>
      </c>
      <c r="E114" s="18" t="s">
        <v>245</v>
      </c>
      <c r="F114" s="316">
        <v>57.136</v>
      </c>
      <c r="G114" s="39"/>
      <c r="H114" s="45"/>
    </row>
    <row r="115" spans="1:8" s="2" customFormat="1" ht="12">
      <c r="A115" s="39"/>
      <c r="B115" s="45"/>
      <c r="C115" s="315" t="s">
        <v>350</v>
      </c>
      <c r="D115" s="315" t="s">
        <v>351</v>
      </c>
      <c r="E115" s="18" t="s">
        <v>352</v>
      </c>
      <c r="F115" s="316">
        <v>342.815</v>
      </c>
      <c r="G115" s="39"/>
      <c r="H115" s="45"/>
    </row>
    <row r="116" spans="1:8" s="2" customFormat="1" ht="16.8" customHeight="1">
      <c r="A116" s="39"/>
      <c r="B116" s="45"/>
      <c r="C116" s="315" t="s">
        <v>345</v>
      </c>
      <c r="D116" s="315" t="s">
        <v>346</v>
      </c>
      <c r="E116" s="18" t="s">
        <v>245</v>
      </c>
      <c r="F116" s="316">
        <v>190.453</v>
      </c>
      <c r="G116" s="39"/>
      <c r="H116" s="45"/>
    </row>
    <row r="117" spans="1:8" s="2" customFormat="1" ht="16.8" customHeight="1">
      <c r="A117" s="39"/>
      <c r="B117" s="45"/>
      <c r="C117" s="311" t="s">
        <v>141</v>
      </c>
      <c r="D117" s="312" t="s">
        <v>142</v>
      </c>
      <c r="E117" s="313" t="s">
        <v>1</v>
      </c>
      <c r="F117" s="314">
        <v>60.507</v>
      </c>
      <c r="G117" s="39"/>
      <c r="H117" s="45"/>
    </row>
    <row r="118" spans="1:8" s="2" customFormat="1" ht="16.8" customHeight="1">
      <c r="A118" s="39"/>
      <c r="B118" s="45"/>
      <c r="C118" s="315" t="s">
        <v>1</v>
      </c>
      <c r="D118" s="315" t="s">
        <v>199</v>
      </c>
      <c r="E118" s="18" t="s">
        <v>1</v>
      </c>
      <c r="F118" s="316">
        <v>0</v>
      </c>
      <c r="G118" s="39"/>
      <c r="H118" s="45"/>
    </row>
    <row r="119" spans="1:8" s="2" customFormat="1" ht="16.8" customHeight="1">
      <c r="A119" s="39"/>
      <c r="B119" s="45"/>
      <c r="C119" s="315" t="s">
        <v>1</v>
      </c>
      <c r="D119" s="315" t="s">
        <v>308</v>
      </c>
      <c r="E119" s="18" t="s">
        <v>1</v>
      </c>
      <c r="F119" s="316">
        <v>0</v>
      </c>
      <c r="G119" s="39"/>
      <c r="H119" s="45"/>
    </row>
    <row r="120" spans="1:8" s="2" customFormat="1" ht="16.8" customHeight="1">
      <c r="A120" s="39"/>
      <c r="B120" s="45"/>
      <c r="C120" s="315" t="s">
        <v>1</v>
      </c>
      <c r="D120" s="315" t="s">
        <v>309</v>
      </c>
      <c r="E120" s="18" t="s">
        <v>1</v>
      </c>
      <c r="F120" s="316">
        <v>0</v>
      </c>
      <c r="G120" s="39"/>
      <c r="H120" s="45"/>
    </row>
    <row r="121" spans="1:8" s="2" customFormat="1" ht="16.8" customHeight="1">
      <c r="A121" s="39"/>
      <c r="B121" s="45"/>
      <c r="C121" s="315" t="s">
        <v>1</v>
      </c>
      <c r="D121" s="315" t="s">
        <v>310</v>
      </c>
      <c r="E121" s="18" t="s">
        <v>1</v>
      </c>
      <c r="F121" s="316">
        <v>11.421</v>
      </c>
      <c r="G121" s="39"/>
      <c r="H121" s="45"/>
    </row>
    <row r="122" spans="1:8" s="2" customFormat="1" ht="16.8" customHeight="1">
      <c r="A122" s="39"/>
      <c r="B122" s="45"/>
      <c r="C122" s="315" t="s">
        <v>1</v>
      </c>
      <c r="D122" s="315" t="s">
        <v>311</v>
      </c>
      <c r="E122" s="18" t="s">
        <v>1</v>
      </c>
      <c r="F122" s="316">
        <v>0.648</v>
      </c>
      <c r="G122" s="39"/>
      <c r="H122" s="45"/>
    </row>
    <row r="123" spans="1:8" s="2" customFormat="1" ht="16.8" customHeight="1">
      <c r="A123" s="39"/>
      <c r="B123" s="45"/>
      <c r="C123" s="315" t="s">
        <v>1</v>
      </c>
      <c r="D123" s="315" t="s">
        <v>312</v>
      </c>
      <c r="E123" s="18" t="s">
        <v>1</v>
      </c>
      <c r="F123" s="316">
        <v>0</v>
      </c>
      <c r="G123" s="39"/>
      <c r="H123" s="45"/>
    </row>
    <row r="124" spans="1:8" s="2" customFormat="1" ht="16.8" customHeight="1">
      <c r="A124" s="39"/>
      <c r="B124" s="45"/>
      <c r="C124" s="315" t="s">
        <v>1</v>
      </c>
      <c r="D124" s="315" t="s">
        <v>313</v>
      </c>
      <c r="E124" s="18" t="s">
        <v>1</v>
      </c>
      <c r="F124" s="316">
        <v>45.684</v>
      </c>
      <c r="G124" s="39"/>
      <c r="H124" s="45"/>
    </row>
    <row r="125" spans="1:8" s="2" customFormat="1" ht="16.8" customHeight="1">
      <c r="A125" s="39"/>
      <c r="B125" s="45"/>
      <c r="C125" s="315" t="s">
        <v>1</v>
      </c>
      <c r="D125" s="315" t="s">
        <v>314</v>
      </c>
      <c r="E125" s="18" t="s">
        <v>1</v>
      </c>
      <c r="F125" s="316">
        <v>2.592</v>
      </c>
      <c r="G125" s="39"/>
      <c r="H125" s="45"/>
    </row>
    <row r="126" spans="1:8" s="2" customFormat="1" ht="16.8" customHeight="1">
      <c r="A126" s="39"/>
      <c r="B126" s="45"/>
      <c r="C126" s="315" t="s">
        <v>1</v>
      </c>
      <c r="D126" s="315" t="s">
        <v>315</v>
      </c>
      <c r="E126" s="18" t="s">
        <v>1</v>
      </c>
      <c r="F126" s="316">
        <v>0</v>
      </c>
      <c r="G126" s="39"/>
      <c r="H126" s="45"/>
    </row>
    <row r="127" spans="1:8" s="2" customFormat="1" ht="16.8" customHeight="1">
      <c r="A127" s="39"/>
      <c r="B127" s="45"/>
      <c r="C127" s="315" t="s">
        <v>1</v>
      </c>
      <c r="D127" s="315" t="s">
        <v>316</v>
      </c>
      <c r="E127" s="18" t="s">
        <v>1</v>
      </c>
      <c r="F127" s="316">
        <v>0.162</v>
      </c>
      <c r="G127" s="39"/>
      <c r="H127" s="45"/>
    </row>
    <row r="128" spans="1:8" s="2" customFormat="1" ht="16.8" customHeight="1">
      <c r="A128" s="39"/>
      <c r="B128" s="45"/>
      <c r="C128" s="315" t="s">
        <v>141</v>
      </c>
      <c r="D128" s="315" t="s">
        <v>142</v>
      </c>
      <c r="E128" s="18" t="s">
        <v>1</v>
      </c>
      <c r="F128" s="316">
        <v>60.507</v>
      </c>
      <c r="G128" s="39"/>
      <c r="H128" s="45"/>
    </row>
    <row r="129" spans="1:8" s="2" customFormat="1" ht="16.8" customHeight="1">
      <c r="A129" s="39"/>
      <c r="B129" s="45"/>
      <c r="C129" s="317" t="s">
        <v>1405</v>
      </c>
      <c r="D129" s="39"/>
      <c r="E129" s="39"/>
      <c r="F129" s="39"/>
      <c r="G129" s="39"/>
      <c r="H129" s="45"/>
    </row>
    <row r="130" spans="1:8" s="2" customFormat="1" ht="12">
      <c r="A130" s="39"/>
      <c r="B130" s="45"/>
      <c r="C130" s="315" t="s">
        <v>305</v>
      </c>
      <c r="D130" s="315" t="s">
        <v>306</v>
      </c>
      <c r="E130" s="18" t="s">
        <v>245</v>
      </c>
      <c r="F130" s="316">
        <v>57.136</v>
      </c>
      <c r="G130" s="39"/>
      <c r="H130" s="45"/>
    </row>
    <row r="131" spans="1:8" s="2" customFormat="1" ht="16.8" customHeight="1">
      <c r="A131" s="39"/>
      <c r="B131" s="45"/>
      <c r="C131" s="315" t="s">
        <v>356</v>
      </c>
      <c r="D131" s="315" t="s">
        <v>357</v>
      </c>
      <c r="E131" s="18" t="s">
        <v>245</v>
      </c>
      <c r="F131" s="316">
        <v>135.161</v>
      </c>
      <c r="G131" s="39"/>
      <c r="H131" s="45"/>
    </row>
    <row r="132" spans="1:8" s="2" customFormat="1" ht="16.8" customHeight="1">
      <c r="A132" s="39"/>
      <c r="B132" s="45"/>
      <c r="C132" s="311" t="s">
        <v>146</v>
      </c>
      <c r="D132" s="312" t="s">
        <v>1</v>
      </c>
      <c r="E132" s="313" t="s">
        <v>1</v>
      </c>
      <c r="F132" s="314">
        <v>5.215</v>
      </c>
      <c r="G132" s="39"/>
      <c r="H132" s="45"/>
    </row>
    <row r="133" spans="1:8" s="2" customFormat="1" ht="16.8" customHeight="1">
      <c r="A133" s="39"/>
      <c r="B133" s="45"/>
      <c r="C133" s="315" t="s">
        <v>146</v>
      </c>
      <c r="D133" s="315" t="s">
        <v>317</v>
      </c>
      <c r="E133" s="18" t="s">
        <v>1</v>
      </c>
      <c r="F133" s="316">
        <v>5.215</v>
      </c>
      <c r="G133" s="39"/>
      <c r="H133" s="45"/>
    </row>
    <row r="134" spans="1:8" s="2" customFormat="1" ht="16.8" customHeight="1">
      <c r="A134" s="39"/>
      <c r="B134" s="45"/>
      <c r="C134" s="317" t="s">
        <v>1405</v>
      </c>
      <c r="D134" s="39"/>
      <c r="E134" s="39"/>
      <c r="F134" s="39"/>
      <c r="G134" s="39"/>
      <c r="H134" s="45"/>
    </row>
    <row r="135" spans="1:8" s="2" customFormat="1" ht="12">
      <c r="A135" s="39"/>
      <c r="B135" s="45"/>
      <c r="C135" s="315" t="s">
        <v>305</v>
      </c>
      <c r="D135" s="315" t="s">
        <v>306</v>
      </c>
      <c r="E135" s="18" t="s">
        <v>245</v>
      </c>
      <c r="F135" s="316">
        <v>57.136</v>
      </c>
      <c r="G135" s="39"/>
      <c r="H135" s="45"/>
    </row>
    <row r="136" spans="1:8" s="2" customFormat="1" ht="16.8" customHeight="1">
      <c r="A136" s="39"/>
      <c r="B136" s="45"/>
      <c r="C136" s="311" t="s">
        <v>123</v>
      </c>
      <c r="D136" s="312" t="s">
        <v>1</v>
      </c>
      <c r="E136" s="313" t="s">
        <v>1</v>
      </c>
      <c r="F136" s="314">
        <v>195.668</v>
      </c>
      <c r="G136" s="39"/>
      <c r="H136" s="45"/>
    </row>
    <row r="137" spans="1:8" s="2" customFormat="1" ht="16.8" customHeight="1">
      <c r="A137" s="39"/>
      <c r="B137" s="45"/>
      <c r="C137" s="315" t="s">
        <v>1</v>
      </c>
      <c r="D137" s="315" t="s">
        <v>191</v>
      </c>
      <c r="E137" s="18" t="s">
        <v>1</v>
      </c>
      <c r="F137" s="316">
        <v>0</v>
      </c>
      <c r="G137" s="39"/>
      <c r="H137" s="45"/>
    </row>
    <row r="138" spans="1:8" s="2" customFormat="1" ht="16.8" customHeight="1">
      <c r="A138" s="39"/>
      <c r="B138" s="45"/>
      <c r="C138" s="315" t="s">
        <v>1</v>
      </c>
      <c r="D138" s="315" t="s">
        <v>279</v>
      </c>
      <c r="E138" s="18" t="s">
        <v>1</v>
      </c>
      <c r="F138" s="316">
        <v>0</v>
      </c>
      <c r="G138" s="39"/>
      <c r="H138" s="45"/>
    </row>
    <row r="139" spans="1:8" s="2" customFormat="1" ht="16.8" customHeight="1">
      <c r="A139" s="39"/>
      <c r="B139" s="45"/>
      <c r="C139" s="315" t="s">
        <v>1</v>
      </c>
      <c r="D139" s="315" t="s">
        <v>280</v>
      </c>
      <c r="E139" s="18" t="s">
        <v>1</v>
      </c>
      <c r="F139" s="316">
        <v>197.32</v>
      </c>
      <c r="G139" s="39"/>
      <c r="H139" s="45"/>
    </row>
    <row r="140" spans="1:8" s="2" customFormat="1" ht="16.8" customHeight="1">
      <c r="A140" s="39"/>
      <c r="B140" s="45"/>
      <c r="C140" s="315" t="s">
        <v>1</v>
      </c>
      <c r="D140" s="315" t="s">
        <v>281</v>
      </c>
      <c r="E140" s="18" t="s">
        <v>1</v>
      </c>
      <c r="F140" s="316">
        <v>11.016</v>
      </c>
      <c r="G140" s="39"/>
      <c r="H140" s="45"/>
    </row>
    <row r="141" spans="1:8" s="2" customFormat="1" ht="12">
      <c r="A141" s="39"/>
      <c r="B141" s="45"/>
      <c r="C141" s="315" t="s">
        <v>1</v>
      </c>
      <c r="D141" s="315" t="s">
        <v>282</v>
      </c>
      <c r="E141" s="18" t="s">
        <v>1</v>
      </c>
      <c r="F141" s="316">
        <v>35.604</v>
      </c>
      <c r="G141" s="39"/>
      <c r="H141" s="45"/>
    </row>
    <row r="142" spans="1:8" s="2" customFormat="1" ht="16.8" customHeight="1">
      <c r="A142" s="39"/>
      <c r="B142" s="45"/>
      <c r="C142" s="315" t="s">
        <v>1</v>
      </c>
      <c r="D142" s="315" t="s">
        <v>283</v>
      </c>
      <c r="E142" s="18" t="s">
        <v>1</v>
      </c>
      <c r="F142" s="316">
        <v>13.6</v>
      </c>
      <c r="G142" s="39"/>
      <c r="H142" s="45"/>
    </row>
    <row r="143" spans="1:8" s="2" customFormat="1" ht="16.8" customHeight="1">
      <c r="A143" s="39"/>
      <c r="B143" s="45"/>
      <c r="C143" s="315" t="s">
        <v>1</v>
      </c>
      <c r="D143" s="315" t="s">
        <v>284</v>
      </c>
      <c r="E143" s="18" t="s">
        <v>1</v>
      </c>
      <c r="F143" s="316">
        <v>-60.568</v>
      </c>
      <c r="G143" s="39"/>
      <c r="H143" s="45"/>
    </row>
    <row r="144" spans="1:8" s="2" customFormat="1" ht="16.8" customHeight="1">
      <c r="A144" s="39"/>
      <c r="B144" s="45"/>
      <c r="C144" s="315" t="s">
        <v>1</v>
      </c>
      <c r="D144" s="315" t="s">
        <v>285</v>
      </c>
      <c r="E144" s="18" t="s">
        <v>1</v>
      </c>
      <c r="F144" s="316">
        <v>-1.304</v>
      </c>
      <c r="G144" s="39"/>
      <c r="H144" s="45"/>
    </row>
    <row r="145" spans="1:8" s="2" customFormat="1" ht="16.8" customHeight="1">
      <c r="A145" s="39"/>
      <c r="B145" s="45"/>
      <c r="C145" s="315" t="s">
        <v>123</v>
      </c>
      <c r="D145" s="315" t="s">
        <v>142</v>
      </c>
      <c r="E145" s="18" t="s">
        <v>1</v>
      </c>
      <c r="F145" s="316">
        <v>195.668</v>
      </c>
      <c r="G145" s="39"/>
      <c r="H145" s="45"/>
    </row>
    <row r="146" spans="1:8" s="2" customFormat="1" ht="16.8" customHeight="1">
      <c r="A146" s="39"/>
      <c r="B146" s="45"/>
      <c r="C146" s="317" t="s">
        <v>1405</v>
      </c>
      <c r="D146" s="39"/>
      <c r="E146" s="39"/>
      <c r="F146" s="39"/>
      <c r="G146" s="39"/>
      <c r="H146" s="45"/>
    </row>
    <row r="147" spans="1:8" s="2" customFormat="1" ht="12">
      <c r="A147" s="39"/>
      <c r="B147" s="45"/>
      <c r="C147" s="315" t="s">
        <v>276</v>
      </c>
      <c r="D147" s="315" t="s">
        <v>277</v>
      </c>
      <c r="E147" s="18" t="s">
        <v>245</v>
      </c>
      <c r="F147" s="316">
        <v>58.7</v>
      </c>
      <c r="G147" s="39"/>
      <c r="H147" s="45"/>
    </row>
    <row r="148" spans="1:8" s="2" customFormat="1" ht="12">
      <c r="A148" s="39"/>
      <c r="B148" s="45"/>
      <c r="C148" s="315" t="s">
        <v>288</v>
      </c>
      <c r="D148" s="315" t="s">
        <v>289</v>
      </c>
      <c r="E148" s="18" t="s">
        <v>245</v>
      </c>
      <c r="F148" s="316">
        <v>136.968</v>
      </c>
      <c r="G148" s="39"/>
      <c r="H148" s="45"/>
    </row>
    <row r="149" spans="1:8" s="2" customFormat="1" ht="12">
      <c r="A149" s="39"/>
      <c r="B149" s="45"/>
      <c r="C149" s="315" t="s">
        <v>305</v>
      </c>
      <c r="D149" s="315" t="s">
        <v>306</v>
      </c>
      <c r="E149" s="18" t="s">
        <v>245</v>
      </c>
      <c r="F149" s="316">
        <v>57.136</v>
      </c>
      <c r="G149" s="39"/>
      <c r="H149" s="45"/>
    </row>
    <row r="150" spans="1:8" s="2" customFormat="1" ht="16.8" customHeight="1">
      <c r="A150" s="39"/>
      <c r="B150" s="45"/>
      <c r="C150" s="315" t="s">
        <v>356</v>
      </c>
      <c r="D150" s="315" t="s">
        <v>357</v>
      </c>
      <c r="E150" s="18" t="s">
        <v>245</v>
      </c>
      <c r="F150" s="316">
        <v>135.161</v>
      </c>
      <c r="G150" s="39"/>
      <c r="H150" s="45"/>
    </row>
    <row r="151" spans="1:8" s="2" customFormat="1" ht="16.8" customHeight="1">
      <c r="A151" s="39"/>
      <c r="B151" s="45"/>
      <c r="C151" s="311" t="s">
        <v>901</v>
      </c>
      <c r="D151" s="312" t="s">
        <v>1</v>
      </c>
      <c r="E151" s="313" t="s">
        <v>1</v>
      </c>
      <c r="F151" s="314">
        <v>1.45</v>
      </c>
      <c r="G151" s="39"/>
      <c r="H151" s="45"/>
    </row>
    <row r="152" spans="1:8" s="2" customFormat="1" ht="26.4" customHeight="1">
      <c r="A152" s="39"/>
      <c r="B152" s="45"/>
      <c r="C152" s="310" t="s">
        <v>1409</v>
      </c>
      <c r="D152" s="310" t="s">
        <v>91</v>
      </c>
      <c r="E152" s="39"/>
      <c r="F152" s="39"/>
      <c r="G152" s="39"/>
      <c r="H152" s="45"/>
    </row>
    <row r="153" spans="1:8" s="2" customFormat="1" ht="16.8" customHeight="1">
      <c r="A153" s="39"/>
      <c r="B153" s="45"/>
      <c r="C153" s="311" t="s">
        <v>779</v>
      </c>
      <c r="D153" s="312" t="s">
        <v>133</v>
      </c>
      <c r="E153" s="313" t="s">
        <v>1</v>
      </c>
      <c r="F153" s="314">
        <v>0.608</v>
      </c>
      <c r="G153" s="39"/>
      <c r="H153" s="45"/>
    </row>
    <row r="154" spans="1:8" s="2" customFormat="1" ht="16.8" customHeight="1">
      <c r="A154" s="39"/>
      <c r="B154" s="45"/>
      <c r="C154" s="315" t="s">
        <v>1</v>
      </c>
      <c r="D154" s="315" t="s">
        <v>191</v>
      </c>
      <c r="E154" s="18" t="s">
        <v>1</v>
      </c>
      <c r="F154" s="316">
        <v>0</v>
      </c>
      <c r="G154" s="39"/>
      <c r="H154" s="45"/>
    </row>
    <row r="155" spans="1:8" s="2" customFormat="1" ht="16.8" customHeight="1">
      <c r="A155" s="39"/>
      <c r="B155" s="45"/>
      <c r="C155" s="315" t="s">
        <v>1</v>
      </c>
      <c r="D155" s="315" t="s">
        <v>308</v>
      </c>
      <c r="E155" s="18" t="s">
        <v>1</v>
      </c>
      <c r="F155" s="316">
        <v>0</v>
      </c>
      <c r="G155" s="39"/>
      <c r="H155" s="45"/>
    </row>
    <row r="156" spans="1:8" s="2" customFormat="1" ht="16.8" customHeight="1">
      <c r="A156" s="39"/>
      <c r="B156" s="45"/>
      <c r="C156" s="315" t="s">
        <v>1</v>
      </c>
      <c r="D156" s="315" t="s">
        <v>309</v>
      </c>
      <c r="E156" s="18" t="s">
        <v>1</v>
      </c>
      <c r="F156" s="316">
        <v>0</v>
      </c>
      <c r="G156" s="39"/>
      <c r="H156" s="45"/>
    </row>
    <row r="157" spans="1:8" s="2" customFormat="1" ht="16.8" customHeight="1">
      <c r="A157" s="39"/>
      <c r="B157" s="45"/>
      <c r="C157" s="315" t="s">
        <v>1</v>
      </c>
      <c r="D157" s="315" t="s">
        <v>820</v>
      </c>
      <c r="E157" s="18" t="s">
        <v>1</v>
      </c>
      <c r="F157" s="316">
        <v>0.608</v>
      </c>
      <c r="G157" s="39"/>
      <c r="H157" s="45"/>
    </row>
    <row r="158" spans="1:8" s="2" customFormat="1" ht="16.8" customHeight="1">
      <c r="A158" s="39"/>
      <c r="B158" s="45"/>
      <c r="C158" s="315" t="s">
        <v>779</v>
      </c>
      <c r="D158" s="315" t="s">
        <v>133</v>
      </c>
      <c r="E158" s="18" t="s">
        <v>1</v>
      </c>
      <c r="F158" s="316">
        <v>0.608</v>
      </c>
      <c r="G158" s="39"/>
      <c r="H158" s="45"/>
    </row>
    <row r="159" spans="1:8" s="2" customFormat="1" ht="16.8" customHeight="1">
      <c r="A159" s="39"/>
      <c r="B159" s="45"/>
      <c r="C159" s="317" t="s">
        <v>1405</v>
      </c>
      <c r="D159" s="39"/>
      <c r="E159" s="39"/>
      <c r="F159" s="39"/>
      <c r="G159" s="39"/>
      <c r="H159" s="45"/>
    </row>
    <row r="160" spans="1:8" s="2" customFormat="1" ht="12">
      <c r="A160" s="39"/>
      <c r="B160" s="45"/>
      <c r="C160" s="315" t="s">
        <v>305</v>
      </c>
      <c r="D160" s="315" t="s">
        <v>306</v>
      </c>
      <c r="E160" s="18" t="s">
        <v>245</v>
      </c>
      <c r="F160" s="316">
        <v>2.169</v>
      </c>
      <c r="G160" s="39"/>
      <c r="H160" s="45"/>
    </row>
    <row r="161" spans="1:8" s="2" customFormat="1" ht="16.8" customHeight="1">
      <c r="A161" s="39"/>
      <c r="B161" s="45"/>
      <c r="C161" s="315" t="s">
        <v>337</v>
      </c>
      <c r="D161" s="315" t="s">
        <v>338</v>
      </c>
      <c r="E161" s="18" t="s">
        <v>245</v>
      </c>
      <c r="F161" s="316">
        <v>7.224</v>
      </c>
      <c r="G161" s="39"/>
      <c r="H161" s="45"/>
    </row>
    <row r="162" spans="1:8" s="2" customFormat="1" ht="16.8" customHeight="1">
      <c r="A162" s="39"/>
      <c r="B162" s="45"/>
      <c r="C162" s="315" t="s">
        <v>408</v>
      </c>
      <c r="D162" s="315" t="s">
        <v>409</v>
      </c>
      <c r="E162" s="18" t="s">
        <v>410</v>
      </c>
      <c r="F162" s="316">
        <v>0.608</v>
      </c>
      <c r="G162" s="39"/>
      <c r="H162" s="45"/>
    </row>
    <row r="163" spans="1:8" s="2" customFormat="1" ht="16.8" customHeight="1">
      <c r="A163" s="39"/>
      <c r="B163" s="45"/>
      <c r="C163" s="311" t="s">
        <v>781</v>
      </c>
      <c r="D163" s="312" t="s">
        <v>133</v>
      </c>
      <c r="E163" s="313" t="s">
        <v>1</v>
      </c>
      <c r="F163" s="314">
        <v>2.126</v>
      </c>
      <c r="G163" s="39"/>
      <c r="H163" s="45"/>
    </row>
    <row r="164" spans="1:8" s="2" customFormat="1" ht="16.8" customHeight="1">
      <c r="A164" s="39"/>
      <c r="B164" s="45"/>
      <c r="C164" s="315" t="s">
        <v>1</v>
      </c>
      <c r="D164" s="315" t="s">
        <v>312</v>
      </c>
      <c r="E164" s="18" t="s">
        <v>1</v>
      </c>
      <c r="F164" s="316">
        <v>0</v>
      </c>
      <c r="G164" s="39"/>
      <c r="H164" s="45"/>
    </row>
    <row r="165" spans="1:8" s="2" customFormat="1" ht="16.8" customHeight="1">
      <c r="A165" s="39"/>
      <c r="B165" s="45"/>
      <c r="C165" s="315" t="s">
        <v>1</v>
      </c>
      <c r="D165" s="315" t="s">
        <v>821</v>
      </c>
      <c r="E165" s="18" t="s">
        <v>1</v>
      </c>
      <c r="F165" s="316">
        <v>2.126</v>
      </c>
      <c r="G165" s="39"/>
      <c r="H165" s="45"/>
    </row>
    <row r="166" spans="1:8" s="2" customFormat="1" ht="16.8" customHeight="1">
      <c r="A166" s="39"/>
      <c r="B166" s="45"/>
      <c r="C166" s="315" t="s">
        <v>781</v>
      </c>
      <c r="D166" s="315" t="s">
        <v>133</v>
      </c>
      <c r="E166" s="18" t="s">
        <v>1</v>
      </c>
      <c r="F166" s="316">
        <v>2.126</v>
      </c>
      <c r="G166" s="39"/>
      <c r="H166" s="45"/>
    </row>
    <row r="167" spans="1:8" s="2" customFormat="1" ht="16.8" customHeight="1">
      <c r="A167" s="39"/>
      <c r="B167" s="45"/>
      <c r="C167" s="317" t="s">
        <v>1405</v>
      </c>
      <c r="D167" s="39"/>
      <c r="E167" s="39"/>
      <c r="F167" s="39"/>
      <c r="G167" s="39"/>
      <c r="H167" s="45"/>
    </row>
    <row r="168" spans="1:8" s="2" customFormat="1" ht="12">
      <c r="A168" s="39"/>
      <c r="B168" s="45"/>
      <c r="C168" s="315" t="s">
        <v>305</v>
      </c>
      <c r="D168" s="315" t="s">
        <v>306</v>
      </c>
      <c r="E168" s="18" t="s">
        <v>245</v>
      </c>
      <c r="F168" s="316">
        <v>2.169</v>
      </c>
      <c r="G168" s="39"/>
      <c r="H168" s="45"/>
    </row>
    <row r="169" spans="1:8" s="2" customFormat="1" ht="16.8" customHeight="1">
      <c r="A169" s="39"/>
      <c r="B169" s="45"/>
      <c r="C169" s="315" t="s">
        <v>361</v>
      </c>
      <c r="D169" s="315" t="s">
        <v>362</v>
      </c>
      <c r="E169" s="18" t="s">
        <v>245</v>
      </c>
      <c r="F169" s="316">
        <v>2.12</v>
      </c>
      <c r="G169" s="39"/>
      <c r="H169" s="45"/>
    </row>
    <row r="170" spans="1:8" s="2" customFormat="1" ht="16.8" customHeight="1">
      <c r="A170" s="39"/>
      <c r="B170" s="45"/>
      <c r="C170" s="311" t="s">
        <v>112</v>
      </c>
      <c r="D170" s="312" t="s">
        <v>1</v>
      </c>
      <c r="E170" s="313" t="s">
        <v>1</v>
      </c>
      <c r="F170" s="314">
        <v>4.882</v>
      </c>
      <c r="G170" s="39"/>
      <c r="H170" s="45"/>
    </row>
    <row r="171" spans="1:8" s="2" customFormat="1" ht="16.8" customHeight="1">
      <c r="A171" s="39"/>
      <c r="B171" s="45"/>
      <c r="C171" s="315" t="s">
        <v>112</v>
      </c>
      <c r="D171" s="315" t="s">
        <v>876</v>
      </c>
      <c r="E171" s="18" t="s">
        <v>1</v>
      </c>
      <c r="F171" s="316">
        <v>4.882</v>
      </c>
      <c r="G171" s="39"/>
      <c r="H171" s="45"/>
    </row>
    <row r="172" spans="1:8" s="2" customFormat="1" ht="16.8" customHeight="1">
      <c r="A172" s="39"/>
      <c r="B172" s="45"/>
      <c r="C172" s="317" t="s">
        <v>1405</v>
      </c>
      <c r="D172" s="39"/>
      <c r="E172" s="39"/>
      <c r="F172" s="39"/>
      <c r="G172" s="39"/>
      <c r="H172" s="45"/>
    </row>
    <row r="173" spans="1:8" s="2" customFormat="1" ht="16.8" customHeight="1">
      <c r="A173" s="39"/>
      <c r="B173" s="45"/>
      <c r="C173" s="315" t="s">
        <v>742</v>
      </c>
      <c r="D173" s="315" t="s">
        <v>743</v>
      </c>
      <c r="E173" s="18" t="s">
        <v>352</v>
      </c>
      <c r="F173" s="316">
        <v>4.882</v>
      </c>
      <c r="G173" s="39"/>
      <c r="H173" s="45"/>
    </row>
    <row r="174" spans="1:8" s="2" customFormat="1" ht="16.8" customHeight="1">
      <c r="A174" s="39"/>
      <c r="B174" s="45"/>
      <c r="C174" s="315" t="s">
        <v>747</v>
      </c>
      <c r="D174" s="315" t="s">
        <v>748</v>
      </c>
      <c r="E174" s="18" t="s">
        <v>352</v>
      </c>
      <c r="F174" s="316">
        <v>63.466</v>
      </c>
      <c r="G174" s="39"/>
      <c r="H174" s="45"/>
    </row>
    <row r="175" spans="1:8" s="2" customFormat="1" ht="16.8" customHeight="1">
      <c r="A175" s="39"/>
      <c r="B175" s="45"/>
      <c r="C175" s="315" t="s">
        <v>753</v>
      </c>
      <c r="D175" s="315" t="s">
        <v>754</v>
      </c>
      <c r="E175" s="18" t="s">
        <v>352</v>
      </c>
      <c r="F175" s="316">
        <v>4.882</v>
      </c>
      <c r="G175" s="39"/>
      <c r="H175" s="45"/>
    </row>
    <row r="176" spans="1:8" s="2" customFormat="1" ht="12">
      <c r="A176" s="39"/>
      <c r="B176" s="45"/>
      <c r="C176" s="315" t="s">
        <v>763</v>
      </c>
      <c r="D176" s="315" t="s">
        <v>764</v>
      </c>
      <c r="E176" s="18" t="s">
        <v>352</v>
      </c>
      <c r="F176" s="316">
        <v>3.083</v>
      </c>
      <c r="G176" s="39"/>
      <c r="H176" s="45"/>
    </row>
    <row r="177" spans="1:8" s="2" customFormat="1" ht="16.8" customHeight="1">
      <c r="A177" s="39"/>
      <c r="B177" s="45"/>
      <c r="C177" s="311" t="s">
        <v>114</v>
      </c>
      <c r="D177" s="312" t="s">
        <v>1</v>
      </c>
      <c r="E177" s="313" t="s">
        <v>1</v>
      </c>
      <c r="F177" s="314">
        <v>25.5</v>
      </c>
      <c r="G177" s="39"/>
      <c r="H177" s="45"/>
    </row>
    <row r="178" spans="1:8" s="2" customFormat="1" ht="16.8" customHeight="1">
      <c r="A178" s="39"/>
      <c r="B178" s="45"/>
      <c r="C178" s="315" t="s">
        <v>1</v>
      </c>
      <c r="D178" s="315" t="s">
        <v>191</v>
      </c>
      <c r="E178" s="18" t="s">
        <v>1</v>
      </c>
      <c r="F178" s="316">
        <v>0</v>
      </c>
      <c r="G178" s="39"/>
      <c r="H178" s="45"/>
    </row>
    <row r="179" spans="1:8" s="2" customFormat="1" ht="16.8" customHeight="1">
      <c r="A179" s="39"/>
      <c r="B179" s="45"/>
      <c r="C179" s="315" t="s">
        <v>1</v>
      </c>
      <c r="D179" s="315" t="s">
        <v>818</v>
      </c>
      <c r="E179" s="18" t="s">
        <v>1</v>
      </c>
      <c r="F179" s="316">
        <v>25.5</v>
      </c>
      <c r="G179" s="39"/>
      <c r="H179" s="45"/>
    </row>
    <row r="180" spans="1:8" s="2" customFormat="1" ht="16.8" customHeight="1">
      <c r="A180" s="39"/>
      <c r="B180" s="45"/>
      <c r="C180" s="315" t="s">
        <v>114</v>
      </c>
      <c r="D180" s="315" t="s">
        <v>142</v>
      </c>
      <c r="E180" s="18" t="s">
        <v>1</v>
      </c>
      <c r="F180" s="316">
        <v>25.5</v>
      </c>
      <c r="G180" s="39"/>
      <c r="H180" s="45"/>
    </row>
    <row r="181" spans="1:8" s="2" customFormat="1" ht="16.8" customHeight="1">
      <c r="A181" s="39"/>
      <c r="B181" s="45"/>
      <c r="C181" s="317" t="s">
        <v>1405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15" t="s">
        <v>292</v>
      </c>
      <c r="D182" s="315" t="s">
        <v>293</v>
      </c>
      <c r="E182" s="18" t="s">
        <v>186</v>
      </c>
      <c r="F182" s="316">
        <v>7.65</v>
      </c>
      <c r="G182" s="39"/>
      <c r="H182" s="45"/>
    </row>
    <row r="183" spans="1:8" s="2" customFormat="1" ht="16.8" customHeight="1">
      <c r="A183" s="39"/>
      <c r="B183" s="45"/>
      <c r="C183" s="315" t="s">
        <v>301</v>
      </c>
      <c r="D183" s="315" t="s">
        <v>302</v>
      </c>
      <c r="E183" s="18" t="s">
        <v>186</v>
      </c>
      <c r="F183" s="316">
        <v>7.65</v>
      </c>
      <c r="G183" s="39"/>
      <c r="H183" s="45"/>
    </row>
    <row r="184" spans="1:8" s="2" customFormat="1" ht="16.8" customHeight="1">
      <c r="A184" s="39"/>
      <c r="B184" s="45"/>
      <c r="C184" s="311" t="s">
        <v>785</v>
      </c>
      <c r="D184" s="312" t="s">
        <v>1</v>
      </c>
      <c r="E184" s="313" t="s">
        <v>1</v>
      </c>
      <c r="F184" s="314">
        <v>7.5</v>
      </c>
      <c r="G184" s="39"/>
      <c r="H184" s="45"/>
    </row>
    <row r="185" spans="1:8" s="2" customFormat="1" ht="16.8" customHeight="1">
      <c r="A185" s="39"/>
      <c r="B185" s="45"/>
      <c r="C185" s="315" t="s">
        <v>1</v>
      </c>
      <c r="D185" s="315" t="s">
        <v>461</v>
      </c>
      <c r="E185" s="18" t="s">
        <v>1</v>
      </c>
      <c r="F185" s="316">
        <v>0</v>
      </c>
      <c r="G185" s="39"/>
      <c r="H185" s="45"/>
    </row>
    <row r="186" spans="1:8" s="2" customFormat="1" ht="16.8" customHeight="1">
      <c r="A186" s="39"/>
      <c r="B186" s="45"/>
      <c r="C186" s="315" t="s">
        <v>1</v>
      </c>
      <c r="D186" s="315" t="s">
        <v>852</v>
      </c>
      <c r="E186" s="18" t="s">
        <v>1</v>
      </c>
      <c r="F186" s="316">
        <v>7.5</v>
      </c>
      <c r="G186" s="39"/>
      <c r="H186" s="45"/>
    </row>
    <row r="187" spans="1:8" s="2" customFormat="1" ht="16.8" customHeight="1">
      <c r="A187" s="39"/>
      <c r="B187" s="45"/>
      <c r="C187" s="315" t="s">
        <v>785</v>
      </c>
      <c r="D187" s="315" t="s">
        <v>142</v>
      </c>
      <c r="E187" s="18" t="s">
        <v>1</v>
      </c>
      <c r="F187" s="316">
        <v>7.5</v>
      </c>
      <c r="G187" s="39"/>
      <c r="H187" s="45"/>
    </row>
    <row r="188" spans="1:8" s="2" customFormat="1" ht="16.8" customHeight="1">
      <c r="A188" s="39"/>
      <c r="B188" s="45"/>
      <c r="C188" s="317" t="s">
        <v>1405</v>
      </c>
      <c r="D188" s="39"/>
      <c r="E188" s="39"/>
      <c r="F188" s="39"/>
      <c r="G188" s="39"/>
      <c r="H188" s="45"/>
    </row>
    <row r="189" spans="1:8" s="2" customFormat="1" ht="16.8" customHeight="1">
      <c r="A189" s="39"/>
      <c r="B189" s="45"/>
      <c r="C189" s="315" t="s">
        <v>849</v>
      </c>
      <c r="D189" s="315" t="s">
        <v>850</v>
      </c>
      <c r="E189" s="18" t="s">
        <v>203</v>
      </c>
      <c r="F189" s="316">
        <v>7.5</v>
      </c>
      <c r="G189" s="39"/>
      <c r="H189" s="45"/>
    </row>
    <row r="190" spans="1:8" s="2" customFormat="1" ht="16.8" customHeight="1">
      <c r="A190" s="39"/>
      <c r="B190" s="45"/>
      <c r="C190" s="315" t="s">
        <v>853</v>
      </c>
      <c r="D190" s="315" t="s">
        <v>854</v>
      </c>
      <c r="E190" s="18" t="s">
        <v>203</v>
      </c>
      <c r="F190" s="316">
        <v>7.613</v>
      </c>
      <c r="G190" s="39"/>
      <c r="H190" s="45"/>
    </row>
    <row r="191" spans="1:8" s="2" customFormat="1" ht="16.8" customHeight="1">
      <c r="A191" s="39"/>
      <c r="B191" s="45"/>
      <c r="C191" s="311" t="s">
        <v>129</v>
      </c>
      <c r="D191" s="312" t="s">
        <v>1</v>
      </c>
      <c r="E191" s="313" t="s">
        <v>1</v>
      </c>
      <c r="F191" s="314">
        <v>12</v>
      </c>
      <c r="G191" s="39"/>
      <c r="H191" s="45"/>
    </row>
    <row r="192" spans="1:8" s="2" customFormat="1" ht="16.8" customHeight="1">
      <c r="A192" s="39"/>
      <c r="B192" s="45"/>
      <c r="C192" s="315" t="s">
        <v>1</v>
      </c>
      <c r="D192" s="315" t="s">
        <v>191</v>
      </c>
      <c r="E192" s="18" t="s">
        <v>1</v>
      </c>
      <c r="F192" s="316">
        <v>0</v>
      </c>
      <c r="G192" s="39"/>
      <c r="H192" s="45"/>
    </row>
    <row r="193" spans="1:8" s="2" customFormat="1" ht="16.8" customHeight="1">
      <c r="A193" s="39"/>
      <c r="B193" s="45"/>
      <c r="C193" s="315" t="s">
        <v>129</v>
      </c>
      <c r="D193" s="315" t="s">
        <v>874</v>
      </c>
      <c r="E193" s="18" t="s">
        <v>1</v>
      </c>
      <c r="F193" s="316">
        <v>12</v>
      </c>
      <c r="G193" s="39"/>
      <c r="H193" s="45"/>
    </row>
    <row r="194" spans="1:8" s="2" customFormat="1" ht="16.8" customHeight="1">
      <c r="A194" s="39"/>
      <c r="B194" s="45"/>
      <c r="C194" s="317" t="s">
        <v>1405</v>
      </c>
      <c r="D194" s="39"/>
      <c r="E194" s="39"/>
      <c r="F194" s="39"/>
      <c r="G194" s="39"/>
      <c r="H194" s="45"/>
    </row>
    <row r="195" spans="1:8" s="2" customFormat="1" ht="16.8" customHeight="1">
      <c r="A195" s="39"/>
      <c r="B195" s="45"/>
      <c r="C195" s="315" t="s">
        <v>871</v>
      </c>
      <c r="D195" s="315" t="s">
        <v>872</v>
      </c>
      <c r="E195" s="18" t="s">
        <v>203</v>
      </c>
      <c r="F195" s="316">
        <v>12</v>
      </c>
      <c r="G195" s="39"/>
      <c r="H195" s="45"/>
    </row>
    <row r="196" spans="1:8" s="2" customFormat="1" ht="16.8" customHeight="1">
      <c r="A196" s="39"/>
      <c r="B196" s="45"/>
      <c r="C196" s="315" t="s">
        <v>716</v>
      </c>
      <c r="D196" s="315" t="s">
        <v>717</v>
      </c>
      <c r="E196" s="18" t="s">
        <v>203</v>
      </c>
      <c r="F196" s="316">
        <v>15</v>
      </c>
      <c r="G196" s="39"/>
      <c r="H196" s="45"/>
    </row>
    <row r="197" spans="1:8" s="2" customFormat="1" ht="16.8" customHeight="1">
      <c r="A197" s="39"/>
      <c r="B197" s="45"/>
      <c r="C197" s="315" t="s">
        <v>721</v>
      </c>
      <c r="D197" s="315" t="s">
        <v>722</v>
      </c>
      <c r="E197" s="18" t="s">
        <v>203</v>
      </c>
      <c r="F197" s="316">
        <v>15</v>
      </c>
      <c r="G197" s="39"/>
      <c r="H197" s="45"/>
    </row>
    <row r="198" spans="1:8" s="2" customFormat="1" ht="16.8" customHeight="1">
      <c r="A198" s="39"/>
      <c r="B198" s="45"/>
      <c r="C198" s="311" t="s">
        <v>118</v>
      </c>
      <c r="D198" s="312" t="s">
        <v>1</v>
      </c>
      <c r="E198" s="313" t="s">
        <v>1</v>
      </c>
      <c r="F198" s="314">
        <v>7.224</v>
      </c>
      <c r="G198" s="39"/>
      <c r="H198" s="45"/>
    </row>
    <row r="199" spans="1:8" s="2" customFormat="1" ht="16.8" customHeight="1">
      <c r="A199" s="39"/>
      <c r="B199" s="45"/>
      <c r="C199" s="315" t="s">
        <v>1</v>
      </c>
      <c r="D199" s="315" t="s">
        <v>191</v>
      </c>
      <c r="E199" s="18" t="s">
        <v>1</v>
      </c>
      <c r="F199" s="316">
        <v>0</v>
      </c>
      <c r="G199" s="39"/>
      <c r="H199" s="45"/>
    </row>
    <row r="200" spans="1:8" s="2" customFormat="1" ht="16.8" customHeight="1">
      <c r="A200" s="39"/>
      <c r="B200" s="45"/>
      <c r="C200" s="315" t="s">
        <v>1</v>
      </c>
      <c r="D200" s="315" t="s">
        <v>381</v>
      </c>
      <c r="E200" s="18" t="s">
        <v>1</v>
      </c>
      <c r="F200" s="316">
        <v>0</v>
      </c>
      <c r="G200" s="39"/>
      <c r="H200" s="45"/>
    </row>
    <row r="201" spans="1:8" s="2" customFormat="1" ht="16.8" customHeight="1">
      <c r="A201" s="39"/>
      <c r="B201" s="45"/>
      <c r="C201" s="315" t="s">
        <v>1</v>
      </c>
      <c r="D201" s="315" t="s">
        <v>831</v>
      </c>
      <c r="E201" s="18" t="s">
        <v>1</v>
      </c>
      <c r="F201" s="316">
        <v>7.224</v>
      </c>
      <c r="G201" s="39"/>
      <c r="H201" s="45"/>
    </row>
    <row r="202" spans="1:8" s="2" customFormat="1" ht="16.8" customHeight="1">
      <c r="A202" s="39"/>
      <c r="B202" s="45"/>
      <c r="C202" s="315" t="s">
        <v>118</v>
      </c>
      <c r="D202" s="315" t="s">
        <v>142</v>
      </c>
      <c r="E202" s="18" t="s">
        <v>1</v>
      </c>
      <c r="F202" s="316">
        <v>7.224</v>
      </c>
      <c r="G202" s="39"/>
      <c r="H202" s="45"/>
    </row>
    <row r="203" spans="1:8" s="2" customFormat="1" ht="16.8" customHeight="1">
      <c r="A203" s="39"/>
      <c r="B203" s="45"/>
      <c r="C203" s="317" t="s">
        <v>1405</v>
      </c>
      <c r="D203" s="39"/>
      <c r="E203" s="39"/>
      <c r="F203" s="39"/>
      <c r="G203" s="39"/>
      <c r="H203" s="45"/>
    </row>
    <row r="204" spans="1:8" s="2" customFormat="1" ht="16.8" customHeight="1">
      <c r="A204" s="39"/>
      <c r="B204" s="45"/>
      <c r="C204" s="315" t="s">
        <v>337</v>
      </c>
      <c r="D204" s="315" t="s">
        <v>338</v>
      </c>
      <c r="E204" s="18" t="s">
        <v>245</v>
      </c>
      <c r="F204" s="316">
        <v>7.224</v>
      </c>
      <c r="G204" s="39"/>
      <c r="H204" s="45"/>
    </row>
    <row r="205" spans="1:8" s="2" customFormat="1" ht="12">
      <c r="A205" s="39"/>
      <c r="B205" s="45"/>
      <c r="C205" s="315" t="s">
        <v>384</v>
      </c>
      <c r="D205" s="315" t="s">
        <v>385</v>
      </c>
      <c r="E205" s="18" t="s">
        <v>245</v>
      </c>
      <c r="F205" s="316">
        <v>7.224</v>
      </c>
      <c r="G205" s="39"/>
      <c r="H205" s="45"/>
    </row>
    <row r="206" spans="1:8" s="2" customFormat="1" ht="16.8" customHeight="1">
      <c r="A206" s="39"/>
      <c r="B206" s="45"/>
      <c r="C206" s="311" t="s">
        <v>120</v>
      </c>
      <c r="D206" s="312" t="s">
        <v>121</v>
      </c>
      <c r="E206" s="313" t="s">
        <v>1</v>
      </c>
      <c r="F206" s="314">
        <v>2.12</v>
      </c>
      <c r="G206" s="39"/>
      <c r="H206" s="45"/>
    </row>
    <row r="207" spans="1:8" s="2" customFormat="1" ht="16.8" customHeight="1">
      <c r="A207" s="39"/>
      <c r="B207" s="45"/>
      <c r="C207" s="315" t="s">
        <v>120</v>
      </c>
      <c r="D207" s="315" t="s">
        <v>830</v>
      </c>
      <c r="E207" s="18" t="s">
        <v>1</v>
      </c>
      <c r="F207" s="316">
        <v>2.12</v>
      </c>
      <c r="G207" s="39"/>
      <c r="H207" s="45"/>
    </row>
    <row r="208" spans="1:8" s="2" customFormat="1" ht="16.8" customHeight="1">
      <c r="A208" s="39"/>
      <c r="B208" s="45"/>
      <c r="C208" s="317" t="s">
        <v>1405</v>
      </c>
      <c r="D208" s="39"/>
      <c r="E208" s="39"/>
      <c r="F208" s="39"/>
      <c r="G208" s="39"/>
      <c r="H208" s="45"/>
    </row>
    <row r="209" spans="1:8" s="2" customFormat="1" ht="16.8" customHeight="1">
      <c r="A209" s="39"/>
      <c r="B209" s="45"/>
      <c r="C209" s="315" t="s">
        <v>361</v>
      </c>
      <c r="D209" s="315" t="s">
        <v>362</v>
      </c>
      <c r="E209" s="18" t="s">
        <v>245</v>
      </c>
      <c r="F209" s="316">
        <v>2.12</v>
      </c>
      <c r="G209" s="39"/>
      <c r="H209" s="45"/>
    </row>
    <row r="210" spans="1:8" s="2" customFormat="1" ht="16.8" customHeight="1">
      <c r="A210" s="39"/>
      <c r="B210" s="45"/>
      <c r="C210" s="315" t="s">
        <v>337</v>
      </c>
      <c r="D210" s="315" t="s">
        <v>338</v>
      </c>
      <c r="E210" s="18" t="s">
        <v>245</v>
      </c>
      <c r="F210" s="316">
        <v>7.224</v>
      </c>
      <c r="G210" s="39"/>
      <c r="H210" s="45"/>
    </row>
    <row r="211" spans="1:8" s="2" customFormat="1" ht="16.8" customHeight="1">
      <c r="A211" s="39"/>
      <c r="B211" s="45"/>
      <c r="C211" s="315" t="s">
        <v>375</v>
      </c>
      <c r="D211" s="315" t="s">
        <v>376</v>
      </c>
      <c r="E211" s="18" t="s">
        <v>352</v>
      </c>
      <c r="F211" s="316">
        <v>3.816</v>
      </c>
      <c r="G211" s="39"/>
      <c r="H211" s="45"/>
    </row>
    <row r="212" spans="1:8" s="2" customFormat="1" ht="16.8" customHeight="1">
      <c r="A212" s="39"/>
      <c r="B212" s="45"/>
      <c r="C212" s="311" t="s">
        <v>126</v>
      </c>
      <c r="D212" s="312" t="s">
        <v>1</v>
      </c>
      <c r="E212" s="313" t="s">
        <v>1</v>
      </c>
      <c r="F212" s="314">
        <v>4.496</v>
      </c>
      <c r="G212" s="39"/>
      <c r="H212" s="45"/>
    </row>
    <row r="213" spans="1:8" s="2" customFormat="1" ht="16.8" customHeight="1">
      <c r="A213" s="39"/>
      <c r="B213" s="45"/>
      <c r="C213" s="315" t="s">
        <v>126</v>
      </c>
      <c r="D213" s="315" t="s">
        <v>823</v>
      </c>
      <c r="E213" s="18" t="s">
        <v>1</v>
      </c>
      <c r="F213" s="316">
        <v>4.496</v>
      </c>
      <c r="G213" s="39"/>
      <c r="H213" s="45"/>
    </row>
    <row r="214" spans="1:8" s="2" customFormat="1" ht="16.8" customHeight="1">
      <c r="A214" s="39"/>
      <c r="B214" s="45"/>
      <c r="C214" s="317" t="s">
        <v>1405</v>
      </c>
      <c r="D214" s="39"/>
      <c r="E214" s="39"/>
      <c r="F214" s="39"/>
      <c r="G214" s="39"/>
      <c r="H214" s="45"/>
    </row>
    <row r="215" spans="1:8" s="2" customFormat="1" ht="12">
      <c r="A215" s="39"/>
      <c r="B215" s="45"/>
      <c r="C215" s="315" t="s">
        <v>305</v>
      </c>
      <c r="D215" s="315" t="s">
        <v>306</v>
      </c>
      <c r="E215" s="18" t="s">
        <v>245</v>
      </c>
      <c r="F215" s="316">
        <v>2.169</v>
      </c>
      <c r="G215" s="39"/>
      <c r="H215" s="45"/>
    </row>
    <row r="216" spans="1:8" s="2" customFormat="1" ht="16.8" customHeight="1">
      <c r="A216" s="39"/>
      <c r="B216" s="45"/>
      <c r="C216" s="315" t="s">
        <v>337</v>
      </c>
      <c r="D216" s="315" t="s">
        <v>338</v>
      </c>
      <c r="E216" s="18" t="s">
        <v>245</v>
      </c>
      <c r="F216" s="316">
        <v>7.224</v>
      </c>
      <c r="G216" s="39"/>
      <c r="H216" s="45"/>
    </row>
    <row r="217" spans="1:8" s="2" customFormat="1" ht="16.8" customHeight="1">
      <c r="A217" s="39"/>
      <c r="B217" s="45"/>
      <c r="C217" s="315" t="s">
        <v>370</v>
      </c>
      <c r="D217" s="315" t="s">
        <v>371</v>
      </c>
      <c r="E217" s="18" t="s">
        <v>352</v>
      </c>
      <c r="F217" s="316">
        <v>8.093</v>
      </c>
      <c r="G217" s="39"/>
      <c r="H217" s="45"/>
    </row>
    <row r="218" spans="1:8" s="2" customFormat="1" ht="16.8" customHeight="1">
      <c r="A218" s="39"/>
      <c r="B218" s="45"/>
      <c r="C218" s="311" t="s">
        <v>148</v>
      </c>
      <c r="D218" s="312" t="s">
        <v>1</v>
      </c>
      <c r="E218" s="313" t="s">
        <v>1</v>
      </c>
      <c r="F218" s="314">
        <v>6.6</v>
      </c>
      <c r="G218" s="39"/>
      <c r="H218" s="45"/>
    </row>
    <row r="219" spans="1:8" s="2" customFormat="1" ht="16.8" customHeight="1">
      <c r="A219" s="39"/>
      <c r="B219" s="45"/>
      <c r="C219" s="311" t="s">
        <v>144</v>
      </c>
      <c r="D219" s="312" t="s">
        <v>1</v>
      </c>
      <c r="E219" s="313" t="s">
        <v>1</v>
      </c>
      <c r="F219" s="314">
        <v>7.23</v>
      </c>
      <c r="G219" s="39"/>
      <c r="H219" s="45"/>
    </row>
    <row r="220" spans="1:8" s="2" customFormat="1" ht="16.8" customHeight="1">
      <c r="A220" s="39"/>
      <c r="B220" s="45"/>
      <c r="C220" s="315" t="s">
        <v>144</v>
      </c>
      <c r="D220" s="315" t="s">
        <v>319</v>
      </c>
      <c r="E220" s="18" t="s">
        <v>1</v>
      </c>
      <c r="F220" s="316">
        <v>7.23</v>
      </c>
      <c r="G220" s="39"/>
      <c r="H220" s="45"/>
    </row>
    <row r="221" spans="1:8" s="2" customFormat="1" ht="16.8" customHeight="1">
      <c r="A221" s="39"/>
      <c r="B221" s="45"/>
      <c r="C221" s="317" t="s">
        <v>1405</v>
      </c>
      <c r="D221" s="39"/>
      <c r="E221" s="39"/>
      <c r="F221" s="39"/>
      <c r="G221" s="39"/>
      <c r="H221" s="45"/>
    </row>
    <row r="222" spans="1:8" s="2" customFormat="1" ht="12">
      <c r="A222" s="39"/>
      <c r="B222" s="45"/>
      <c r="C222" s="315" t="s">
        <v>305</v>
      </c>
      <c r="D222" s="315" t="s">
        <v>306</v>
      </c>
      <c r="E222" s="18" t="s">
        <v>245</v>
      </c>
      <c r="F222" s="316">
        <v>2.169</v>
      </c>
      <c r="G222" s="39"/>
      <c r="H222" s="45"/>
    </row>
    <row r="223" spans="1:8" s="2" customFormat="1" ht="12">
      <c r="A223" s="39"/>
      <c r="B223" s="45"/>
      <c r="C223" s="315" t="s">
        <v>322</v>
      </c>
      <c r="D223" s="315" t="s">
        <v>323</v>
      </c>
      <c r="E223" s="18" t="s">
        <v>245</v>
      </c>
      <c r="F223" s="316">
        <v>8.676</v>
      </c>
      <c r="G223" s="39"/>
      <c r="H223" s="45"/>
    </row>
    <row r="224" spans="1:8" s="2" customFormat="1" ht="12">
      <c r="A224" s="39"/>
      <c r="B224" s="45"/>
      <c r="C224" s="315" t="s">
        <v>327</v>
      </c>
      <c r="D224" s="315" t="s">
        <v>328</v>
      </c>
      <c r="E224" s="18" t="s">
        <v>245</v>
      </c>
      <c r="F224" s="316">
        <v>5.061</v>
      </c>
      <c r="G224" s="39"/>
      <c r="H224" s="45"/>
    </row>
    <row r="225" spans="1:8" s="2" customFormat="1" ht="12">
      <c r="A225" s="39"/>
      <c r="B225" s="45"/>
      <c r="C225" s="315" t="s">
        <v>332</v>
      </c>
      <c r="D225" s="315" t="s">
        <v>333</v>
      </c>
      <c r="E225" s="18" t="s">
        <v>245</v>
      </c>
      <c r="F225" s="316">
        <v>20.244</v>
      </c>
      <c r="G225" s="39"/>
      <c r="H225" s="45"/>
    </row>
    <row r="226" spans="1:8" s="2" customFormat="1" ht="16.8" customHeight="1">
      <c r="A226" s="39"/>
      <c r="B226" s="45"/>
      <c r="C226" s="315" t="s">
        <v>337</v>
      </c>
      <c r="D226" s="315" t="s">
        <v>338</v>
      </c>
      <c r="E226" s="18" t="s">
        <v>245</v>
      </c>
      <c r="F226" s="316">
        <v>5.061</v>
      </c>
      <c r="G226" s="39"/>
      <c r="H226" s="45"/>
    </row>
    <row r="227" spans="1:8" s="2" customFormat="1" ht="16.8" customHeight="1">
      <c r="A227" s="39"/>
      <c r="B227" s="45"/>
      <c r="C227" s="315" t="s">
        <v>337</v>
      </c>
      <c r="D227" s="315" t="s">
        <v>338</v>
      </c>
      <c r="E227" s="18" t="s">
        <v>245</v>
      </c>
      <c r="F227" s="316">
        <v>2.169</v>
      </c>
      <c r="G227" s="39"/>
      <c r="H227" s="45"/>
    </row>
    <row r="228" spans="1:8" s="2" customFormat="1" ht="12">
      <c r="A228" s="39"/>
      <c r="B228" s="45"/>
      <c r="C228" s="315" t="s">
        <v>350</v>
      </c>
      <c r="D228" s="315" t="s">
        <v>351</v>
      </c>
      <c r="E228" s="18" t="s">
        <v>352</v>
      </c>
      <c r="F228" s="316">
        <v>13.014</v>
      </c>
      <c r="G228" s="39"/>
      <c r="H228" s="45"/>
    </row>
    <row r="229" spans="1:8" s="2" customFormat="1" ht="16.8" customHeight="1">
      <c r="A229" s="39"/>
      <c r="B229" s="45"/>
      <c r="C229" s="315" t="s">
        <v>345</v>
      </c>
      <c r="D229" s="315" t="s">
        <v>346</v>
      </c>
      <c r="E229" s="18" t="s">
        <v>245</v>
      </c>
      <c r="F229" s="316">
        <v>7.23</v>
      </c>
      <c r="G229" s="39"/>
      <c r="H229" s="45"/>
    </row>
    <row r="230" spans="1:8" s="2" customFormat="1" ht="16.8" customHeight="1">
      <c r="A230" s="39"/>
      <c r="B230" s="45"/>
      <c r="C230" s="311" t="s">
        <v>141</v>
      </c>
      <c r="D230" s="312" t="s">
        <v>142</v>
      </c>
      <c r="E230" s="313" t="s">
        <v>1</v>
      </c>
      <c r="F230" s="314">
        <v>2.734</v>
      </c>
      <c r="G230" s="39"/>
      <c r="H230" s="45"/>
    </row>
    <row r="231" spans="1:8" s="2" customFormat="1" ht="16.8" customHeight="1">
      <c r="A231" s="39"/>
      <c r="B231" s="45"/>
      <c r="C231" s="315" t="s">
        <v>1</v>
      </c>
      <c r="D231" s="315" t="s">
        <v>191</v>
      </c>
      <c r="E231" s="18" t="s">
        <v>1</v>
      </c>
      <c r="F231" s="316">
        <v>0</v>
      </c>
      <c r="G231" s="39"/>
      <c r="H231" s="45"/>
    </row>
    <row r="232" spans="1:8" s="2" customFormat="1" ht="16.8" customHeight="1">
      <c r="A232" s="39"/>
      <c r="B232" s="45"/>
      <c r="C232" s="315" t="s">
        <v>1</v>
      </c>
      <c r="D232" s="315" t="s">
        <v>308</v>
      </c>
      <c r="E232" s="18" t="s">
        <v>1</v>
      </c>
      <c r="F232" s="316">
        <v>0</v>
      </c>
      <c r="G232" s="39"/>
      <c r="H232" s="45"/>
    </row>
    <row r="233" spans="1:8" s="2" customFormat="1" ht="16.8" customHeight="1">
      <c r="A233" s="39"/>
      <c r="B233" s="45"/>
      <c r="C233" s="315" t="s">
        <v>1</v>
      </c>
      <c r="D233" s="315" t="s">
        <v>309</v>
      </c>
      <c r="E233" s="18" t="s">
        <v>1</v>
      </c>
      <c r="F233" s="316">
        <v>0</v>
      </c>
      <c r="G233" s="39"/>
      <c r="H233" s="45"/>
    </row>
    <row r="234" spans="1:8" s="2" customFormat="1" ht="16.8" customHeight="1">
      <c r="A234" s="39"/>
      <c r="B234" s="45"/>
      <c r="C234" s="315" t="s">
        <v>1</v>
      </c>
      <c r="D234" s="315" t="s">
        <v>820</v>
      </c>
      <c r="E234" s="18" t="s">
        <v>1</v>
      </c>
      <c r="F234" s="316">
        <v>0.608</v>
      </c>
      <c r="G234" s="39"/>
      <c r="H234" s="45"/>
    </row>
    <row r="235" spans="1:8" s="2" customFormat="1" ht="16.8" customHeight="1">
      <c r="A235" s="39"/>
      <c r="B235" s="45"/>
      <c r="C235" s="315" t="s">
        <v>1</v>
      </c>
      <c r="D235" s="315" t="s">
        <v>312</v>
      </c>
      <c r="E235" s="18" t="s">
        <v>1</v>
      </c>
      <c r="F235" s="316">
        <v>0</v>
      </c>
      <c r="G235" s="39"/>
      <c r="H235" s="45"/>
    </row>
    <row r="236" spans="1:8" s="2" customFormat="1" ht="16.8" customHeight="1">
      <c r="A236" s="39"/>
      <c r="B236" s="45"/>
      <c r="C236" s="315" t="s">
        <v>1</v>
      </c>
      <c r="D236" s="315" t="s">
        <v>821</v>
      </c>
      <c r="E236" s="18" t="s">
        <v>1</v>
      </c>
      <c r="F236" s="316">
        <v>2.126</v>
      </c>
      <c r="G236" s="39"/>
      <c r="H236" s="45"/>
    </row>
    <row r="237" spans="1:8" s="2" customFormat="1" ht="16.8" customHeight="1">
      <c r="A237" s="39"/>
      <c r="B237" s="45"/>
      <c r="C237" s="315" t="s">
        <v>141</v>
      </c>
      <c r="D237" s="315" t="s">
        <v>142</v>
      </c>
      <c r="E237" s="18" t="s">
        <v>1</v>
      </c>
      <c r="F237" s="316">
        <v>2.734</v>
      </c>
      <c r="G237" s="39"/>
      <c r="H237" s="45"/>
    </row>
    <row r="238" spans="1:8" s="2" customFormat="1" ht="16.8" customHeight="1">
      <c r="A238" s="39"/>
      <c r="B238" s="45"/>
      <c r="C238" s="317" t="s">
        <v>1405</v>
      </c>
      <c r="D238" s="39"/>
      <c r="E238" s="39"/>
      <c r="F238" s="39"/>
      <c r="G238" s="39"/>
      <c r="H238" s="45"/>
    </row>
    <row r="239" spans="1:8" s="2" customFormat="1" ht="12">
      <c r="A239" s="39"/>
      <c r="B239" s="45"/>
      <c r="C239" s="315" t="s">
        <v>305</v>
      </c>
      <c r="D239" s="315" t="s">
        <v>306</v>
      </c>
      <c r="E239" s="18" t="s">
        <v>245</v>
      </c>
      <c r="F239" s="316">
        <v>2.169</v>
      </c>
      <c r="G239" s="39"/>
      <c r="H239" s="45"/>
    </row>
    <row r="240" spans="1:8" s="2" customFormat="1" ht="16.8" customHeight="1">
      <c r="A240" s="39"/>
      <c r="B240" s="45"/>
      <c r="C240" s="315" t="s">
        <v>356</v>
      </c>
      <c r="D240" s="315" t="s">
        <v>357</v>
      </c>
      <c r="E240" s="18" t="s">
        <v>245</v>
      </c>
      <c r="F240" s="316">
        <v>5.225</v>
      </c>
      <c r="G240" s="39"/>
      <c r="H240" s="45"/>
    </row>
    <row r="241" spans="1:8" s="2" customFormat="1" ht="16.8" customHeight="1">
      <c r="A241" s="39"/>
      <c r="B241" s="45"/>
      <c r="C241" s="311" t="s">
        <v>146</v>
      </c>
      <c r="D241" s="312" t="s">
        <v>1</v>
      </c>
      <c r="E241" s="313" t="s">
        <v>1</v>
      </c>
      <c r="F241" s="314">
        <v>0.729</v>
      </c>
      <c r="G241" s="39"/>
      <c r="H241" s="45"/>
    </row>
    <row r="242" spans="1:8" s="2" customFormat="1" ht="16.8" customHeight="1">
      <c r="A242" s="39"/>
      <c r="B242" s="45"/>
      <c r="C242" s="315" t="s">
        <v>146</v>
      </c>
      <c r="D242" s="315" t="s">
        <v>822</v>
      </c>
      <c r="E242" s="18" t="s">
        <v>1</v>
      </c>
      <c r="F242" s="316">
        <v>0.729</v>
      </c>
      <c r="G242" s="39"/>
      <c r="H242" s="45"/>
    </row>
    <row r="243" spans="1:8" s="2" customFormat="1" ht="16.8" customHeight="1">
      <c r="A243" s="39"/>
      <c r="B243" s="45"/>
      <c r="C243" s="317" t="s">
        <v>1405</v>
      </c>
      <c r="D243" s="39"/>
      <c r="E243" s="39"/>
      <c r="F243" s="39"/>
      <c r="G243" s="39"/>
      <c r="H243" s="45"/>
    </row>
    <row r="244" spans="1:8" s="2" customFormat="1" ht="12">
      <c r="A244" s="39"/>
      <c r="B244" s="45"/>
      <c r="C244" s="315" t="s">
        <v>305</v>
      </c>
      <c r="D244" s="315" t="s">
        <v>306</v>
      </c>
      <c r="E244" s="18" t="s">
        <v>245</v>
      </c>
      <c r="F244" s="316">
        <v>2.169</v>
      </c>
      <c r="G244" s="39"/>
      <c r="H244" s="45"/>
    </row>
    <row r="245" spans="1:8" s="2" customFormat="1" ht="16.8" customHeight="1">
      <c r="A245" s="39"/>
      <c r="B245" s="45"/>
      <c r="C245" s="311" t="s">
        <v>123</v>
      </c>
      <c r="D245" s="312" t="s">
        <v>1</v>
      </c>
      <c r="E245" s="313" t="s">
        <v>1</v>
      </c>
      <c r="F245" s="314">
        <v>7.959</v>
      </c>
      <c r="G245" s="39"/>
      <c r="H245" s="45"/>
    </row>
    <row r="246" spans="1:8" s="2" customFormat="1" ht="16.8" customHeight="1">
      <c r="A246" s="39"/>
      <c r="B246" s="45"/>
      <c r="C246" s="315" t="s">
        <v>1</v>
      </c>
      <c r="D246" s="315" t="s">
        <v>191</v>
      </c>
      <c r="E246" s="18" t="s">
        <v>1</v>
      </c>
      <c r="F246" s="316">
        <v>0</v>
      </c>
      <c r="G246" s="39"/>
      <c r="H246" s="45"/>
    </row>
    <row r="247" spans="1:8" s="2" customFormat="1" ht="16.8" customHeight="1">
      <c r="A247" s="39"/>
      <c r="B247" s="45"/>
      <c r="C247" s="315" t="s">
        <v>1</v>
      </c>
      <c r="D247" s="315" t="s">
        <v>279</v>
      </c>
      <c r="E247" s="18" t="s">
        <v>1</v>
      </c>
      <c r="F247" s="316">
        <v>0</v>
      </c>
      <c r="G247" s="39"/>
      <c r="H247" s="45"/>
    </row>
    <row r="248" spans="1:8" s="2" customFormat="1" ht="16.8" customHeight="1">
      <c r="A248" s="39"/>
      <c r="B248" s="45"/>
      <c r="C248" s="315" t="s">
        <v>1</v>
      </c>
      <c r="D248" s="315" t="s">
        <v>815</v>
      </c>
      <c r="E248" s="18" t="s">
        <v>1</v>
      </c>
      <c r="F248" s="316">
        <v>10.328</v>
      </c>
      <c r="G248" s="39"/>
      <c r="H248" s="45"/>
    </row>
    <row r="249" spans="1:8" s="2" customFormat="1" ht="16.8" customHeight="1">
      <c r="A249" s="39"/>
      <c r="B249" s="45"/>
      <c r="C249" s="315" t="s">
        <v>1</v>
      </c>
      <c r="D249" s="315" t="s">
        <v>816</v>
      </c>
      <c r="E249" s="18" t="s">
        <v>1</v>
      </c>
      <c r="F249" s="316">
        <v>-1.944</v>
      </c>
      <c r="G249" s="39"/>
      <c r="H249" s="45"/>
    </row>
    <row r="250" spans="1:8" s="2" customFormat="1" ht="16.8" customHeight="1">
      <c r="A250" s="39"/>
      <c r="B250" s="45"/>
      <c r="C250" s="315" t="s">
        <v>1</v>
      </c>
      <c r="D250" s="315" t="s">
        <v>817</v>
      </c>
      <c r="E250" s="18" t="s">
        <v>1</v>
      </c>
      <c r="F250" s="316">
        <v>-0.425</v>
      </c>
      <c r="G250" s="39"/>
      <c r="H250" s="45"/>
    </row>
    <row r="251" spans="1:8" s="2" customFormat="1" ht="16.8" customHeight="1">
      <c r="A251" s="39"/>
      <c r="B251" s="45"/>
      <c r="C251" s="315" t="s">
        <v>123</v>
      </c>
      <c r="D251" s="315" t="s">
        <v>142</v>
      </c>
      <c r="E251" s="18" t="s">
        <v>1</v>
      </c>
      <c r="F251" s="316">
        <v>7.959</v>
      </c>
      <c r="G251" s="39"/>
      <c r="H251" s="45"/>
    </row>
    <row r="252" spans="1:8" s="2" customFormat="1" ht="16.8" customHeight="1">
      <c r="A252" s="39"/>
      <c r="B252" s="45"/>
      <c r="C252" s="317" t="s">
        <v>1405</v>
      </c>
      <c r="D252" s="39"/>
      <c r="E252" s="39"/>
      <c r="F252" s="39"/>
      <c r="G252" s="39"/>
      <c r="H252" s="45"/>
    </row>
    <row r="253" spans="1:8" s="2" customFormat="1" ht="12">
      <c r="A253" s="39"/>
      <c r="B253" s="45"/>
      <c r="C253" s="315" t="s">
        <v>276</v>
      </c>
      <c r="D253" s="315" t="s">
        <v>277</v>
      </c>
      <c r="E253" s="18" t="s">
        <v>245</v>
      </c>
      <c r="F253" s="316">
        <v>2.388</v>
      </c>
      <c r="G253" s="39"/>
      <c r="H253" s="45"/>
    </row>
    <row r="254" spans="1:8" s="2" customFormat="1" ht="12">
      <c r="A254" s="39"/>
      <c r="B254" s="45"/>
      <c r="C254" s="315" t="s">
        <v>288</v>
      </c>
      <c r="D254" s="315" t="s">
        <v>289</v>
      </c>
      <c r="E254" s="18" t="s">
        <v>245</v>
      </c>
      <c r="F254" s="316">
        <v>5.571</v>
      </c>
      <c r="G254" s="39"/>
      <c r="H254" s="45"/>
    </row>
    <row r="255" spans="1:8" s="2" customFormat="1" ht="12">
      <c r="A255" s="39"/>
      <c r="B255" s="45"/>
      <c r="C255" s="315" t="s">
        <v>305</v>
      </c>
      <c r="D255" s="315" t="s">
        <v>306</v>
      </c>
      <c r="E255" s="18" t="s">
        <v>245</v>
      </c>
      <c r="F255" s="316">
        <v>2.169</v>
      </c>
      <c r="G255" s="39"/>
      <c r="H255" s="45"/>
    </row>
    <row r="256" spans="1:8" s="2" customFormat="1" ht="16.8" customHeight="1">
      <c r="A256" s="39"/>
      <c r="B256" s="45"/>
      <c r="C256" s="315" t="s">
        <v>356</v>
      </c>
      <c r="D256" s="315" t="s">
        <v>357</v>
      </c>
      <c r="E256" s="18" t="s">
        <v>245</v>
      </c>
      <c r="F256" s="316">
        <v>5.225</v>
      </c>
      <c r="G256" s="39"/>
      <c r="H256" s="45"/>
    </row>
    <row r="257" spans="1:8" s="2" customFormat="1" ht="26.4" customHeight="1">
      <c r="A257" s="39"/>
      <c r="B257" s="45"/>
      <c r="C257" s="310" t="s">
        <v>1410</v>
      </c>
      <c r="D257" s="310" t="s">
        <v>93</v>
      </c>
      <c r="E257" s="39"/>
      <c r="F257" s="39"/>
      <c r="G257" s="39"/>
      <c r="H257" s="45"/>
    </row>
    <row r="258" spans="1:8" s="2" customFormat="1" ht="16.8" customHeight="1">
      <c r="A258" s="39"/>
      <c r="B258" s="45"/>
      <c r="C258" s="311" t="s">
        <v>132</v>
      </c>
      <c r="D258" s="312" t="s">
        <v>133</v>
      </c>
      <c r="E258" s="313" t="s">
        <v>1</v>
      </c>
      <c r="F258" s="314">
        <v>0.324</v>
      </c>
      <c r="G258" s="39"/>
      <c r="H258" s="45"/>
    </row>
    <row r="259" spans="1:8" s="2" customFormat="1" ht="16.8" customHeight="1">
      <c r="A259" s="39"/>
      <c r="B259" s="45"/>
      <c r="C259" s="315" t="s">
        <v>1</v>
      </c>
      <c r="D259" s="315" t="s">
        <v>315</v>
      </c>
      <c r="E259" s="18" t="s">
        <v>1</v>
      </c>
      <c r="F259" s="316">
        <v>0</v>
      </c>
      <c r="G259" s="39"/>
      <c r="H259" s="45"/>
    </row>
    <row r="260" spans="1:8" s="2" customFormat="1" ht="16.8" customHeight="1">
      <c r="A260" s="39"/>
      <c r="B260" s="45"/>
      <c r="C260" s="315" t="s">
        <v>1</v>
      </c>
      <c r="D260" s="315" t="s">
        <v>949</v>
      </c>
      <c r="E260" s="18" t="s">
        <v>1</v>
      </c>
      <c r="F260" s="316">
        <v>0.324</v>
      </c>
      <c r="G260" s="39"/>
      <c r="H260" s="45"/>
    </row>
    <row r="261" spans="1:8" s="2" customFormat="1" ht="16.8" customHeight="1">
      <c r="A261" s="39"/>
      <c r="B261" s="45"/>
      <c r="C261" s="315" t="s">
        <v>132</v>
      </c>
      <c r="D261" s="315" t="s">
        <v>133</v>
      </c>
      <c r="E261" s="18" t="s">
        <v>1</v>
      </c>
      <c r="F261" s="316">
        <v>0.324</v>
      </c>
      <c r="G261" s="39"/>
      <c r="H261" s="45"/>
    </row>
    <row r="262" spans="1:8" s="2" customFormat="1" ht="16.8" customHeight="1">
      <c r="A262" s="39"/>
      <c r="B262" s="45"/>
      <c r="C262" s="317" t="s">
        <v>1405</v>
      </c>
      <c r="D262" s="39"/>
      <c r="E262" s="39"/>
      <c r="F262" s="39"/>
      <c r="G262" s="39"/>
      <c r="H262" s="45"/>
    </row>
    <row r="263" spans="1:8" s="2" customFormat="1" ht="12">
      <c r="A263" s="39"/>
      <c r="B263" s="45"/>
      <c r="C263" s="315" t="s">
        <v>305</v>
      </c>
      <c r="D263" s="315" t="s">
        <v>306</v>
      </c>
      <c r="E263" s="18" t="s">
        <v>245</v>
      </c>
      <c r="F263" s="316">
        <v>45.072</v>
      </c>
      <c r="G263" s="39"/>
      <c r="H263" s="45"/>
    </row>
    <row r="264" spans="1:8" s="2" customFormat="1" ht="16.8" customHeight="1">
      <c r="A264" s="39"/>
      <c r="B264" s="45"/>
      <c r="C264" s="315" t="s">
        <v>413</v>
      </c>
      <c r="D264" s="315" t="s">
        <v>414</v>
      </c>
      <c r="E264" s="18" t="s">
        <v>410</v>
      </c>
      <c r="F264" s="316">
        <v>0.324</v>
      </c>
      <c r="G264" s="39"/>
      <c r="H264" s="45"/>
    </row>
    <row r="265" spans="1:8" s="2" customFormat="1" ht="16.8" customHeight="1">
      <c r="A265" s="39"/>
      <c r="B265" s="45"/>
      <c r="C265" s="311" t="s">
        <v>892</v>
      </c>
      <c r="D265" s="312" t="s">
        <v>1</v>
      </c>
      <c r="E265" s="313" t="s">
        <v>1</v>
      </c>
      <c r="F265" s="314">
        <v>0.5</v>
      </c>
      <c r="G265" s="39"/>
      <c r="H265" s="45"/>
    </row>
    <row r="266" spans="1:8" s="2" customFormat="1" ht="16.8" customHeight="1">
      <c r="A266" s="39"/>
      <c r="B266" s="45"/>
      <c r="C266" s="315" t="s">
        <v>1</v>
      </c>
      <c r="D266" s="315" t="s">
        <v>982</v>
      </c>
      <c r="E266" s="18" t="s">
        <v>1</v>
      </c>
      <c r="F266" s="316">
        <v>0</v>
      </c>
      <c r="G266" s="39"/>
      <c r="H266" s="45"/>
    </row>
    <row r="267" spans="1:8" s="2" customFormat="1" ht="16.8" customHeight="1">
      <c r="A267" s="39"/>
      <c r="B267" s="45"/>
      <c r="C267" s="315" t="s">
        <v>1</v>
      </c>
      <c r="D267" s="315" t="s">
        <v>1119</v>
      </c>
      <c r="E267" s="18" t="s">
        <v>1</v>
      </c>
      <c r="F267" s="316">
        <v>0</v>
      </c>
      <c r="G267" s="39"/>
      <c r="H267" s="45"/>
    </row>
    <row r="268" spans="1:8" s="2" customFormat="1" ht="16.8" customHeight="1">
      <c r="A268" s="39"/>
      <c r="B268" s="45"/>
      <c r="C268" s="315" t="s">
        <v>1</v>
      </c>
      <c r="D268" s="315" t="s">
        <v>1120</v>
      </c>
      <c r="E268" s="18" t="s">
        <v>1</v>
      </c>
      <c r="F268" s="316">
        <v>0.5</v>
      </c>
      <c r="G268" s="39"/>
      <c r="H268" s="45"/>
    </row>
    <row r="269" spans="1:8" s="2" customFormat="1" ht="16.8" customHeight="1">
      <c r="A269" s="39"/>
      <c r="B269" s="45"/>
      <c r="C269" s="315" t="s">
        <v>892</v>
      </c>
      <c r="D269" s="315" t="s">
        <v>142</v>
      </c>
      <c r="E269" s="18" t="s">
        <v>1</v>
      </c>
      <c r="F269" s="316">
        <v>0.5</v>
      </c>
      <c r="G269" s="39"/>
      <c r="H269" s="45"/>
    </row>
    <row r="270" spans="1:8" s="2" customFormat="1" ht="16.8" customHeight="1">
      <c r="A270" s="39"/>
      <c r="B270" s="45"/>
      <c r="C270" s="317" t="s">
        <v>1405</v>
      </c>
      <c r="D270" s="39"/>
      <c r="E270" s="39"/>
      <c r="F270" s="39"/>
      <c r="G270" s="39"/>
      <c r="H270" s="45"/>
    </row>
    <row r="271" spans="1:8" s="2" customFormat="1" ht="16.8" customHeight="1">
      <c r="A271" s="39"/>
      <c r="B271" s="45"/>
      <c r="C271" s="315" t="s">
        <v>1116</v>
      </c>
      <c r="D271" s="315" t="s">
        <v>1117</v>
      </c>
      <c r="E271" s="18" t="s">
        <v>186</v>
      </c>
      <c r="F271" s="316">
        <v>0.5</v>
      </c>
      <c r="G271" s="39"/>
      <c r="H271" s="45"/>
    </row>
    <row r="272" spans="1:8" s="2" customFormat="1" ht="16.8" customHeight="1">
      <c r="A272" s="39"/>
      <c r="B272" s="45"/>
      <c r="C272" s="315" t="s">
        <v>1121</v>
      </c>
      <c r="D272" s="315" t="s">
        <v>1122</v>
      </c>
      <c r="E272" s="18" t="s">
        <v>186</v>
      </c>
      <c r="F272" s="316">
        <v>0.575</v>
      </c>
      <c r="G272" s="39"/>
      <c r="H272" s="45"/>
    </row>
    <row r="273" spans="1:8" s="2" customFormat="1" ht="16.8" customHeight="1">
      <c r="A273" s="39"/>
      <c r="B273" s="45"/>
      <c r="C273" s="311" t="s">
        <v>136</v>
      </c>
      <c r="D273" s="312" t="s">
        <v>133</v>
      </c>
      <c r="E273" s="313" t="s">
        <v>1</v>
      </c>
      <c r="F273" s="314">
        <v>9.801</v>
      </c>
      <c r="G273" s="39"/>
      <c r="H273" s="45"/>
    </row>
    <row r="274" spans="1:8" s="2" customFormat="1" ht="16.8" customHeight="1">
      <c r="A274" s="39"/>
      <c r="B274" s="45"/>
      <c r="C274" s="315" t="s">
        <v>1</v>
      </c>
      <c r="D274" s="315" t="s">
        <v>199</v>
      </c>
      <c r="E274" s="18" t="s">
        <v>1</v>
      </c>
      <c r="F274" s="316">
        <v>0</v>
      </c>
      <c r="G274" s="39"/>
      <c r="H274" s="45"/>
    </row>
    <row r="275" spans="1:8" s="2" customFormat="1" ht="16.8" customHeight="1">
      <c r="A275" s="39"/>
      <c r="B275" s="45"/>
      <c r="C275" s="315" t="s">
        <v>1</v>
      </c>
      <c r="D275" s="315" t="s">
        <v>308</v>
      </c>
      <c r="E275" s="18" t="s">
        <v>1</v>
      </c>
      <c r="F275" s="316">
        <v>0</v>
      </c>
      <c r="G275" s="39"/>
      <c r="H275" s="45"/>
    </row>
    <row r="276" spans="1:8" s="2" customFormat="1" ht="16.8" customHeight="1">
      <c r="A276" s="39"/>
      <c r="B276" s="45"/>
      <c r="C276" s="315" t="s">
        <v>1</v>
      </c>
      <c r="D276" s="315" t="s">
        <v>309</v>
      </c>
      <c r="E276" s="18" t="s">
        <v>1</v>
      </c>
      <c r="F276" s="316">
        <v>0</v>
      </c>
      <c r="G276" s="39"/>
      <c r="H276" s="45"/>
    </row>
    <row r="277" spans="1:8" s="2" customFormat="1" ht="16.8" customHeight="1">
      <c r="A277" s="39"/>
      <c r="B277" s="45"/>
      <c r="C277" s="315" t="s">
        <v>1</v>
      </c>
      <c r="D277" s="315" t="s">
        <v>943</v>
      </c>
      <c r="E277" s="18" t="s">
        <v>1</v>
      </c>
      <c r="F277" s="316">
        <v>8.91</v>
      </c>
      <c r="G277" s="39"/>
      <c r="H277" s="45"/>
    </row>
    <row r="278" spans="1:8" s="2" customFormat="1" ht="16.8" customHeight="1">
      <c r="A278" s="39"/>
      <c r="B278" s="45"/>
      <c r="C278" s="315" t="s">
        <v>1</v>
      </c>
      <c r="D278" s="315" t="s">
        <v>944</v>
      </c>
      <c r="E278" s="18" t="s">
        <v>1</v>
      </c>
      <c r="F278" s="316">
        <v>0.486</v>
      </c>
      <c r="G278" s="39"/>
      <c r="H278" s="45"/>
    </row>
    <row r="279" spans="1:8" s="2" customFormat="1" ht="16.8" customHeight="1">
      <c r="A279" s="39"/>
      <c r="B279" s="45"/>
      <c r="C279" s="315" t="s">
        <v>1</v>
      </c>
      <c r="D279" s="315" t="s">
        <v>945</v>
      </c>
      <c r="E279" s="18" t="s">
        <v>1</v>
      </c>
      <c r="F279" s="316">
        <v>0.405</v>
      </c>
      <c r="G279" s="39"/>
      <c r="H279" s="45"/>
    </row>
    <row r="280" spans="1:8" s="2" customFormat="1" ht="16.8" customHeight="1">
      <c r="A280" s="39"/>
      <c r="B280" s="45"/>
      <c r="C280" s="315" t="s">
        <v>136</v>
      </c>
      <c r="D280" s="315" t="s">
        <v>133</v>
      </c>
      <c r="E280" s="18" t="s">
        <v>1</v>
      </c>
      <c r="F280" s="316">
        <v>9.801</v>
      </c>
      <c r="G280" s="39"/>
      <c r="H280" s="45"/>
    </row>
    <row r="281" spans="1:8" s="2" customFormat="1" ht="16.8" customHeight="1">
      <c r="A281" s="39"/>
      <c r="B281" s="45"/>
      <c r="C281" s="317" t="s">
        <v>1405</v>
      </c>
      <c r="D281" s="39"/>
      <c r="E281" s="39"/>
      <c r="F281" s="39"/>
      <c r="G281" s="39"/>
      <c r="H281" s="45"/>
    </row>
    <row r="282" spans="1:8" s="2" customFormat="1" ht="12">
      <c r="A282" s="39"/>
      <c r="B282" s="45"/>
      <c r="C282" s="315" t="s">
        <v>305</v>
      </c>
      <c r="D282" s="315" t="s">
        <v>306</v>
      </c>
      <c r="E282" s="18" t="s">
        <v>245</v>
      </c>
      <c r="F282" s="316">
        <v>45.072</v>
      </c>
      <c r="G282" s="39"/>
      <c r="H282" s="45"/>
    </row>
    <row r="283" spans="1:8" s="2" customFormat="1" ht="16.8" customHeight="1">
      <c r="A283" s="39"/>
      <c r="B283" s="45"/>
      <c r="C283" s="315" t="s">
        <v>337</v>
      </c>
      <c r="D283" s="315" t="s">
        <v>338</v>
      </c>
      <c r="E283" s="18" t="s">
        <v>245</v>
      </c>
      <c r="F283" s="316">
        <v>148.754</v>
      </c>
      <c r="G283" s="39"/>
      <c r="H283" s="45"/>
    </row>
    <row r="284" spans="1:8" s="2" customFormat="1" ht="16.8" customHeight="1">
      <c r="A284" s="39"/>
      <c r="B284" s="45"/>
      <c r="C284" s="315" t="s">
        <v>408</v>
      </c>
      <c r="D284" s="315" t="s">
        <v>409</v>
      </c>
      <c r="E284" s="18" t="s">
        <v>410</v>
      </c>
      <c r="F284" s="316">
        <v>9.801</v>
      </c>
      <c r="G284" s="39"/>
      <c r="H284" s="45"/>
    </row>
    <row r="285" spans="1:8" s="2" customFormat="1" ht="16.8" customHeight="1">
      <c r="A285" s="39"/>
      <c r="B285" s="45"/>
      <c r="C285" s="311" t="s">
        <v>138</v>
      </c>
      <c r="D285" s="312" t="s">
        <v>133</v>
      </c>
      <c r="E285" s="313" t="s">
        <v>1</v>
      </c>
      <c r="F285" s="314">
        <v>39.204</v>
      </c>
      <c r="G285" s="39"/>
      <c r="H285" s="45"/>
    </row>
    <row r="286" spans="1:8" s="2" customFormat="1" ht="16.8" customHeight="1">
      <c r="A286" s="39"/>
      <c r="B286" s="45"/>
      <c r="C286" s="315" t="s">
        <v>1</v>
      </c>
      <c r="D286" s="315" t="s">
        <v>312</v>
      </c>
      <c r="E286" s="18" t="s">
        <v>1</v>
      </c>
      <c r="F286" s="316">
        <v>0</v>
      </c>
      <c r="G286" s="39"/>
      <c r="H286" s="45"/>
    </row>
    <row r="287" spans="1:8" s="2" customFormat="1" ht="16.8" customHeight="1">
      <c r="A287" s="39"/>
      <c r="B287" s="45"/>
      <c r="C287" s="315" t="s">
        <v>1</v>
      </c>
      <c r="D287" s="315" t="s">
        <v>946</v>
      </c>
      <c r="E287" s="18" t="s">
        <v>1</v>
      </c>
      <c r="F287" s="316">
        <v>35.64</v>
      </c>
      <c r="G287" s="39"/>
      <c r="H287" s="45"/>
    </row>
    <row r="288" spans="1:8" s="2" customFormat="1" ht="16.8" customHeight="1">
      <c r="A288" s="39"/>
      <c r="B288" s="45"/>
      <c r="C288" s="315" t="s">
        <v>1</v>
      </c>
      <c r="D288" s="315" t="s">
        <v>947</v>
      </c>
      <c r="E288" s="18" t="s">
        <v>1</v>
      </c>
      <c r="F288" s="316">
        <v>1.944</v>
      </c>
      <c r="G288" s="39"/>
      <c r="H288" s="45"/>
    </row>
    <row r="289" spans="1:8" s="2" customFormat="1" ht="16.8" customHeight="1">
      <c r="A289" s="39"/>
      <c r="B289" s="45"/>
      <c r="C289" s="315" t="s">
        <v>1</v>
      </c>
      <c r="D289" s="315" t="s">
        <v>948</v>
      </c>
      <c r="E289" s="18" t="s">
        <v>1</v>
      </c>
      <c r="F289" s="316">
        <v>1.62</v>
      </c>
      <c r="G289" s="39"/>
      <c r="H289" s="45"/>
    </row>
    <row r="290" spans="1:8" s="2" customFormat="1" ht="16.8" customHeight="1">
      <c r="A290" s="39"/>
      <c r="B290" s="45"/>
      <c r="C290" s="315" t="s">
        <v>138</v>
      </c>
      <c r="D290" s="315" t="s">
        <v>133</v>
      </c>
      <c r="E290" s="18" t="s">
        <v>1</v>
      </c>
      <c r="F290" s="316">
        <v>39.204</v>
      </c>
      <c r="G290" s="39"/>
      <c r="H290" s="45"/>
    </row>
    <row r="291" spans="1:8" s="2" customFormat="1" ht="16.8" customHeight="1">
      <c r="A291" s="39"/>
      <c r="B291" s="45"/>
      <c r="C291" s="317" t="s">
        <v>1405</v>
      </c>
      <c r="D291" s="39"/>
      <c r="E291" s="39"/>
      <c r="F291" s="39"/>
      <c r="G291" s="39"/>
      <c r="H291" s="45"/>
    </row>
    <row r="292" spans="1:8" s="2" customFormat="1" ht="12">
      <c r="A292" s="39"/>
      <c r="B292" s="45"/>
      <c r="C292" s="315" t="s">
        <v>305</v>
      </c>
      <c r="D292" s="315" t="s">
        <v>306</v>
      </c>
      <c r="E292" s="18" t="s">
        <v>245</v>
      </c>
      <c r="F292" s="316">
        <v>45.072</v>
      </c>
      <c r="G292" s="39"/>
      <c r="H292" s="45"/>
    </row>
    <row r="293" spans="1:8" s="2" customFormat="1" ht="16.8" customHeight="1">
      <c r="A293" s="39"/>
      <c r="B293" s="45"/>
      <c r="C293" s="315" t="s">
        <v>361</v>
      </c>
      <c r="D293" s="315" t="s">
        <v>362</v>
      </c>
      <c r="E293" s="18" t="s">
        <v>245</v>
      </c>
      <c r="F293" s="316">
        <v>38.042</v>
      </c>
      <c r="G293" s="39"/>
      <c r="H293" s="45"/>
    </row>
    <row r="294" spans="1:8" s="2" customFormat="1" ht="16.8" customHeight="1">
      <c r="A294" s="39"/>
      <c r="B294" s="45"/>
      <c r="C294" s="311" t="s">
        <v>112</v>
      </c>
      <c r="D294" s="312" t="s">
        <v>1</v>
      </c>
      <c r="E294" s="313" t="s">
        <v>1</v>
      </c>
      <c r="F294" s="314">
        <v>89.111</v>
      </c>
      <c r="G294" s="39"/>
      <c r="H294" s="45"/>
    </row>
    <row r="295" spans="1:8" s="2" customFormat="1" ht="16.8" customHeight="1">
      <c r="A295" s="39"/>
      <c r="B295" s="45"/>
      <c r="C295" s="315" t="s">
        <v>112</v>
      </c>
      <c r="D295" s="315" t="s">
        <v>1100</v>
      </c>
      <c r="E295" s="18" t="s">
        <v>1</v>
      </c>
      <c r="F295" s="316">
        <v>89.111</v>
      </c>
      <c r="G295" s="39"/>
      <c r="H295" s="45"/>
    </row>
    <row r="296" spans="1:8" s="2" customFormat="1" ht="16.8" customHeight="1">
      <c r="A296" s="39"/>
      <c r="B296" s="45"/>
      <c r="C296" s="317" t="s">
        <v>1405</v>
      </c>
      <c r="D296" s="39"/>
      <c r="E296" s="39"/>
      <c r="F296" s="39"/>
      <c r="G296" s="39"/>
      <c r="H296" s="45"/>
    </row>
    <row r="297" spans="1:8" s="2" customFormat="1" ht="16.8" customHeight="1">
      <c r="A297" s="39"/>
      <c r="B297" s="45"/>
      <c r="C297" s="315" t="s">
        <v>742</v>
      </c>
      <c r="D297" s="315" t="s">
        <v>743</v>
      </c>
      <c r="E297" s="18" t="s">
        <v>352</v>
      </c>
      <c r="F297" s="316">
        <v>89.111</v>
      </c>
      <c r="G297" s="39"/>
      <c r="H297" s="45"/>
    </row>
    <row r="298" spans="1:8" s="2" customFormat="1" ht="16.8" customHeight="1">
      <c r="A298" s="39"/>
      <c r="B298" s="45"/>
      <c r="C298" s="315" t="s">
        <v>747</v>
      </c>
      <c r="D298" s="315" t="s">
        <v>748</v>
      </c>
      <c r="E298" s="18" t="s">
        <v>352</v>
      </c>
      <c r="F298" s="316">
        <v>1158.443</v>
      </c>
      <c r="G298" s="39"/>
      <c r="H298" s="45"/>
    </row>
    <row r="299" spans="1:8" s="2" customFormat="1" ht="16.8" customHeight="1">
      <c r="A299" s="39"/>
      <c r="B299" s="45"/>
      <c r="C299" s="315" t="s">
        <v>753</v>
      </c>
      <c r="D299" s="315" t="s">
        <v>754</v>
      </c>
      <c r="E299" s="18" t="s">
        <v>352</v>
      </c>
      <c r="F299" s="316">
        <v>89.111</v>
      </c>
      <c r="G299" s="39"/>
      <c r="H299" s="45"/>
    </row>
    <row r="300" spans="1:8" s="2" customFormat="1" ht="16.8" customHeight="1">
      <c r="A300" s="39"/>
      <c r="B300" s="45"/>
      <c r="C300" s="311" t="s">
        <v>1406</v>
      </c>
      <c r="D300" s="312" t="s">
        <v>1</v>
      </c>
      <c r="E300" s="313" t="s">
        <v>1</v>
      </c>
      <c r="F300" s="314">
        <v>1776</v>
      </c>
      <c r="G300" s="39"/>
      <c r="H300" s="45"/>
    </row>
    <row r="301" spans="1:8" s="2" customFormat="1" ht="16.8" customHeight="1">
      <c r="A301" s="39"/>
      <c r="B301" s="45"/>
      <c r="C301" s="311" t="s">
        <v>114</v>
      </c>
      <c r="D301" s="312" t="s">
        <v>1</v>
      </c>
      <c r="E301" s="313" t="s">
        <v>1</v>
      </c>
      <c r="F301" s="314">
        <v>465.062</v>
      </c>
      <c r="G301" s="39"/>
      <c r="H301" s="45"/>
    </row>
    <row r="302" spans="1:8" s="2" customFormat="1" ht="16.8" customHeight="1">
      <c r="A302" s="39"/>
      <c r="B302" s="45"/>
      <c r="C302" s="315" t="s">
        <v>1</v>
      </c>
      <c r="D302" s="315" t="s">
        <v>191</v>
      </c>
      <c r="E302" s="18" t="s">
        <v>1</v>
      </c>
      <c r="F302" s="316">
        <v>0</v>
      </c>
      <c r="G302" s="39"/>
      <c r="H302" s="45"/>
    </row>
    <row r="303" spans="1:8" s="2" customFormat="1" ht="16.8" customHeight="1">
      <c r="A303" s="39"/>
      <c r="B303" s="45"/>
      <c r="C303" s="315" t="s">
        <v>1</v>
      </c>
      <c r="D303" s="315" t="s">
        <v>939</v>
      </c>
      <c r="E303" s="18" t="s">
        <v>1</v>
      </c>
      <c r="F303" s="316">
        <v>386.8</v>
      </c>
      <c r="G303" s="39"/>
      <c r="H303" s="45"/>
    </row>
    <row r="304" spans="1:8" s="2" customFormat="1" ht="16.8" customHeight="1">
      <c r="A304" s="39"/>
      <c r="B304" s="45"/>
      <c r="C304" s="315" t="s">
        <v>1</v>
      </c>
      <c r="D304" s="315" t="s">
        <v>940</v>
      </c>
      <c r="E304" s="18" t="s">
        <v>1</v>
      </c>
      <c r="F304" s="316">
        <v>17</v>
      </c>
      <c r="G304" s="39"/>
      <c r="H304" s="45"/>
    </row>
    <row r="305" spans="1:8" s="2" customFormat="1" ht="16.8" customHeight="1">
      <c r="A305" s="39"/>
      <c r="B305" s="45"/>
      <c r="C305" s="315" t="s">
        <v>1</v>
      </c>
      <c r="D305" s="315" t="s">
        <v>941</v>
      </c>
      <c r="E305" s="18" t="s">
        <v>1</v>
      </c>
      <c r="F305" s="316">
        <v>20.4</v>
      </c>
      <c r="G305" s="39"/>
      <c r="H305" s="45"/>
    </row>
    <row r="306" spans="1:8" s="2" customFormat="1" ht="16.8" customHeight="1">
      <c r="A306" s="39"/>
      <c r="B306" s="45"/>
      <c r="C306" s="315" t="s">
        <v>1</v>
      </c>
      <c r="D306" s="315" t="s">
        <v>942</v>
      </c>
      <c r="E306" s="18" t="s">
        <v>1</v>
      </c>
      <c r="F306" s="316">
        <v>13.662</v>
      </c>
      <c r="G306" s="39"/>
      <c r="H306" s="45"/>
    </row>
    <row r="307" spans="1:8" s="2" customFormat="1" ht="16.8" customHeight="1">
      <c r="A307" s="39"/>
      <c r="B307" s="45"/>
      <c r="C307" s="315" t="s">
        <v>1</v>
      </c>
      <c r="D307" s="315" t="s">
        <v>298</v>
      </c>
      <c r="E307" s="18" t="s">
        <v>1</v>
      </c>
      <c r="F307" s="316">
        <v>27.2</v>
      </c>
      <c r="G307" s="39"/>
      <c r="H307" s="45"/>
    </row>
    <row r="308" spans="1:8" s="2" customFormat="1" ht="16.8" customHeight="1">
      <c r="A308" s="39"/>
      <c r="B308" s="45"/>
      <c r="C308" s="315" t="s">
        <v>114</v>
      </c>
      <c r="D308" s="315" t="s">
        <v>142</v>
      </c>
      <c r="E308" s="18" t="s">
        <v>1</v>
      </c>
      <c r="F308" s="316">
        <v>465.062</v>
      </c>
      <c r="G308" s="39"/>
      <c r="H308" s="45"/>
    </row>
    <row r="309" spans="1:8" s="2" customFormat="1" ht="16.8" customHeight="1">
      <c r="A309" s="39"/>
      <c r="B309" s="45"/>
      <c r="C309" s="317" t="s">
        <v>1405</v>
      </c>
      <c r="D309" s="39"/>
      <c r="E309" s="39"/>
      <c r="F309" s="39"/>
      <c r="G309" s="39"/>
      <c r="H309" s="45"/>
    </row>
    <row r="310" spans="1:8" s="2" customFormat="1" ht="16.8" customHeight="1">
      <c r="A310" s="39"/>
      <c r="B310" s="45"/>
      <c r="C310" s="315" t="s">
        <v>292</v>
      </c>
      <c r="D310" s="315" t="s">
        <v>293</v>
      </c>
      <c r="E310" s="18" t="s">
        <v>186</v>
      </c>
      <c r="F310" s="316">
        <v>139.519</v>
      </c>
      <c r="G310" s="39"/>
      <c r="H310" s="45"/>
    </row>
    <row r="311" spans="1:8" s="2" customFormat="1" ht="16.8" customHeight="1">
      <c r="A311" s="39"/>
      <c r="B311" s="45"/>
      <c r="C311" s="315" t="s">
        <v>301</v>
      </c>
      <c r="D311" s="315" t="s">
        <v>302</v>
      </c>
      <c r="E311" s="18" t="s">
        <v>186</v>
      </c>
      <c r="F311" s="316">
        <v>139.519</v>
      </c>
      <c r="G311" s="39"/>
      <c r="H311" s="45"/>
    </row>
    <row r="312" spans="1:8" s="2" customFormat="1" ht="16.8" customHeight="1">
      <c r="A312" s="39"/>
      <c r="B312" s="45"/>
      <c r="C312" s="311" t="s">
        <v>150</v>
      </c>
      <c r="D312" s="312" t="s">
        <v>1</v>
      </c>
      <c r="E312" s="313" t="s">
        <v>1</v>
      </c>
      <c r="F312" s="314">
        <v>113</v>
      </c>
      <c r="G312" s="39"/>
      <c r="H312" s="45"/>
    </row>
    <row r="313" spans="1:8" s="2" customFormat="1" ht="16.8" customHeight="1">
      <c r="A313" s="39"/>
      <c r="B313" s="45"/>
      <c r="C313" s="315" t="s">
        <v>1</v>
      </c>
      <c r="D313" s="315" t="s">
        <v>982</v>
      </c>
      <c r="E313" s="18" t="s">
        <v>1</v>
      </c>
      <c r="F313" s="316">
        <v>0</v>
      </c>
      <c r="G313" s="39"/>
      <c r="H313" s="45"/>
    </row>
    <row r="314" spans="1:8" s="2" customFormat="1" ht="16.8" customHeight="1">
      <c r="A314" s="39"/>
      <c r="B314" s="45"/>
      <c r="C314" s="315" t="s">
        <v>1</v>
      </c>
      <c r="D314" s="315" t="s">
        <v>997</v>
      </c>
      <c r="E314" s="18" t="s">
        <v>1</v>
      </c>
      <c r="F314" s="316">
        <v>110</v>
      </c>
      <c r="G314" s="39"/>
      <c r="H314" s="45"/>
    </row>
    <row r="315" spans="1:8" s="2" customFormat="1" ht="16.8" customHeight="1">
      <c r="A315" s="39"/>
      <c r="B315" s="45"/>
      <c r="C315" s="315" t="s">
        <v>1</v>
      </c>
      <c r="D315" s="315" t="s">
        <v>991</v>
      </c>
      <c r="E315" s="18" t="s">
        <v>1</v>
      </c>
      <c r="F315" s="316">
        <v>3</v>
      </c>
      <c r="G315" s="39"/>
      <c r="H315" s="45"/>
    </row>
    <row r="316" spans="1:8" s="2" customFormat="1" ht="16.8" customHeight="1">
      <c r="A316" s="39"/>
      <c r="B316" s="45"/>
      <c r="C316" s="315" t="s">
        <v>150</v>
      </c>
      <c r="D316" s="315" t="s">
        <v>142</v>
      </c>
      <c r="E316" s="18" t="s">
        <v>1</v>
      </c>
      <c r="F316" s="316">
        <v>113</v>
      </c>
      <c r="G316" s="39"/>
      <c r="H316" s="45"/>
    </row>
    <row r="317" spans="1:8" s="2" customFormat="1" ht="16.8" customHeight="1">
      <c r="A317" s="39"/>
      <c r="B317" s="45"/>
      <c r="C317" s="317" t="s">
        <v>1405</v>
      </c>
      <c r="D317" s="39"/>
      <c r="E317" s="39"/>
      <c r="F317" s="39"/>
      <c r="G317" s="39"/>
      <c r="H317" s="45"/>
    </row>
    <row r="318" spans="1:8" s="2" customFormat="1" ht="12">
      <c r="A318" s="39"/>
      <c r="B318" s="45"/>
      <c r="C318" s="315" t="s">
        <v>487</v>
      </c>
      <c r="D318" s="315" t="s">
        <v>488</v>
      </c>
      <c r="E318" s="18" t="s">
        <v>203</v>
      </c>
      <c r="F318" s="316">
        <v>113</v>
      </c>
      <c r="G318" s="39"/>
      <c r="H318" s="45"/>
    </row>
    <row r="319" spans="1:8" s="2" customFormat="1" ht="16.8" customHeight="1">
      <c r="A319" s="39"/>
      <c r="B319" s="45"/>
      <c r="C319" s="315" t="s">
        <v>491</v>
      </c>
      <c r="D319" s="315" t="s">
        <v>492</v>
      </c>
      <c r="E319" s="18" t="s">
        <v>203</v>
      </c>
      <c r="F319" s="316">
        <v>114.695</v>
      </c>
      <c r="G319" s="39"/>
      <c r="H319" s="45"/>
    </row>
    <row r="320" spans="1:8" s="2" customFormat="1" ht="16.8" customHeight="1">
      <c r="A320" s="39"/>
      <c r="B320" s="45"/>
      <c r="C320" s="311" t="s">
        <v>785</v>
      </c>
      <c r="D320" s="312" t="s">
        <v>1</v>
      </c>
      <c r="E320" s="313" t="s">
        <v>1</v>
      </c>
      <c r="F320" s="314">
        <v>3</v>
      </c>
      <c r="G320" s="39"/>
      <c r="H320" s="45"/>
    </row>
    <row r="321" spans="1:8" s="2" customFormat="1" ht="16.8" customHeight="1">
      <c r="A321" s="39"/>
      <c r="B321" s="45"/>
      <c r="C321" s="315" t="s">
        <v>1</v>
      </c>
      <c r="D321" s="315" t="s">
        <v>982</v>
      </c>
      <c r="E321" s="18" t="s">
        <v>1</v>
      </c>
      <c r="F321" s="316">
        <v>0</v>
      </c>
      <c r="G321" s="39"/>
      <c r="H321" s="45"/>
    </row>
    <row r="322" spans="1:8" s="2" customFormat="1" ht="16.8" customHeight="1">
      <c r="A322" s="39"/>
      <c r="B322" s="45"/>
      <c r="C322" s="315" t="s">
        <v>785</v>
      </c>
      <c r="D322" s="315" t="s">
        <v>986</v>
      </c>
      <c r="E322" s="18" t="s">
        <v>1</v>
      </c>
      <c r="F322" s="316">
        <v>3</v>
      </c>
      <c r="G322" s="39"/>
      <c r="H322" s="45"/>
    </row>
    <row r="323" spans="1:8" s="2" customFormat="1" ht="16.8" customHeight="1">
      <c r="A323" s="39"/>
      <c r="B323" s="45"/>
      <c r="C323" s="317" t="s">
        <v>1405</v>
      </c>
      <c r="D323" s="39"/>
      <c r="E323" s="39"/>
      <c r="F323" s="39"/>
      <c r="G323" s="39"/>
      <c r="H323" s="45"/>
    </row>
    <row r="324" spans="1:8" s="2" customFormat="1" ht="16.8" customHeight="1">
      <c r="A324" s="39"/>
      <c r="B324" s="45"/>
      <c r="C324" s="315" t="s">
        <v>849</v>
      </c>
      <c r="D324" s="315" t="s">
        <v>850</v>
      </c>
      <c r="E324" s="18" t="s">
        <v>203</v>
      </c>
      <c r="F324" s="316">
        <v>3</v>
      </c>
      <c r="G324" s="39"/>
      <c r="H324" s="45"/>
    </row>
    <row r="325" spans="1:8" s="2" customFormat="1" ht="16.8" customHeight="1">
      <c r="A325" s="39"/>
      <c r="B325" s="45"/>
      <c r="C325" s="315" t="s">
        <v>853</v>
      </c>
      <c r="D325" s="315" t="s">
        <v>854</v>
      </c>
      <c r="E325" s="18" t="s">
        <v>203</v>
      </c>
      <c r="F325" s="316">
        <v>3.045</v>
      </c>
      <c r="G325" s="39"/>
      <c r="H325" s="45"/>
    </row>
    <row r="326" spans="1:8" s="2" customFormat="1" ht="16.8" customHeight="1">
      <c r="A326" s="39"/>
      <c r="B326" s="45"/>
      <c r="C326" s="311" t="s">
        <v>900</v>
      </c>
      <c r="D326" s="312" t="s">
        <v>1</v>
      </c>
      <c r="E326" s="313" t="s">
        <v>1</v>
      </c>
      <c r="F326" s="314">
        <v>3</v>
      </c>
      <c r="G326" s="39"/>
      <c r="H326" s="45"/>
    </row>
    <row r="327" spans="1:8" s="2" customFormat="1" ht="16.8" customHeight="1">
      <c r="A327" s="39"/>
      <c r="B327" s="45"/>
      <c r="C327" s="315" t="s">
        <v>1</v>
      </c>
      <c r="D327" s="315" t="s">
        <v>982</v>
      </c>
      <c r="E327" s="18" t="s">
        <v>1</v>
      </c>
      <c r="F327" s="316">
        <v>0</v>
      </c>
      <c r="G327" s="39"/>
      <c r="H327" s="45"/>
    </row>
    <row r="328" spans="1:8" s="2" customFormat="1" ht="16.8" customHeight="1">
      <c r="A328" s="39"/>
      <c r="B328" s="45"/>
      <c r="C328" s="315" t="s">
        <v>1</v>
      </c>
      <c r="D328" s="315" t="s">
        <v>991</v>
      </c>
      <c r="E328" s="18" t="s">
        <v>1</v>
      </c>
      <c r="F328" s="316">
        <v>3</v>
      </c>
      <c r="G328" s="39"/>
      <c r="H328" s="45"/>
    </row>
    <row r="329" spans="1:8" s="2" customFormat="1" ht="16.8" customHeight="1">
      <c r="A329" s="39"/>
      <c r="B329" s="45"/>
      <c r="C329" s="315" t="s">
        <v>900</v>
      </c>
      <c r="D329" s="315" t="s">
        <v>142</v>
      </c>
      <c r="E329" s="18" t="s">
        <v>1</v>
      </c>
      <c r="F329" s="316">
        <v>3</v>
      </c>
      <c r="G329" s="39"/>
      <c r="H329" s="45"/>
    </row>
    <row r="330" spans="1:8" s="2" customFormat="1" ht="16.8" customHeight="1">
      <c r="A330" s="39"/>
      <c r="B330" s="45"/>
      <c r="C330" s="317" t="s">
        <v>1405</v>
      </c>
      <c r="D330" s="39"/>
      <c r="E330" s="39"/>
      <c r="F330" s="39"/>
      <c r="G330" s="39"/>
      <c r="H330" s="45"/>
    </row>
    <row r="331" spans="1:8" s="2" customFormat="1" ht="12">
      <c r="A331" s="39"/>
      <c r="B331" s="45"/>
      <c r="C331" s="315" t="s">
        <v>988</v>
      </c>
      <c r="D331" s="315" t="s">
        <v>989</v>
      </c>
      <c r="E331" s="18" t="s">
        <v>203</v>
      </c>
      <c r="F331" s="316">
        <v>3</v>
      </c>
      <c r="G331" s="39"/>
      <c r="H331" s="45"/>
    </row>
    <row r="332" spans="1:8" s="2" customFormat="1" ht="16.8" customHeight="1">
      <c r="A332" s="39"/>
      <c r="B332" s="45"/>
      <c r="C332" s="315" t="s">
        <v>992</v>
      </c>
      <c r="D332" s="315" t="s">
        <v>993</v>
      </c>
      <c r="E332" s="18" t="s">
        <v>203</v>
      </c>
      <c r="F332" s="316">
        <v>3.045</v>
      </c>
      <c r="G332" s="39"/>
      <c r="H332" s="45"/>
    </row>
    <row r="333" spans="1:8" s="2" customFormat="1" ht="16.8" customHeight="1">
      <c r="A333" s="39"/>
      <c r="B333" s="45"/>
      <c r="C333" s="311" t="s">
        <v>117</v>
      </c>
      <c r="D333" s="312" t="s">
        <v>1</v>
      </c>
      <c r="E333" s="313" t="s">
        <v>1</v>
      </c>
      <c r="F333" s="314">
        <v>5</v>
      </c>
      <c r="G333" s="39"/>
      <c r="H333" s="45"/>
    </row>
    <row r="334" spans="1:8" s="2" customFormat="1" ht="16.8" customHeight="1">
      <c r="A334" s="39"/>
      <c r="B334" s="45"/>
      <c r="C334" s="315" t="s">
        <v>1</v>
      </c>
      <c r="D334" s="315" t="s">
        <v>982</v>
      </c>
      <c r="E334" s="18" t="s">
        <v>1</v>
      </c>
      <c r="F334" s="316">
        <v>0</v>
      </c>
      <c r="G334" s="39"/>
      <c r="H334" s="45"/>
    </row>
    <row r="335" spans="1:8" s="2" customFormat="1" ht="16.8" customHeight="1">
      <c r="A335" s="39"/>
      <c r="B335" s="45"/>
      <c r="C335" s="315" t="s">
        <v>1</v>
      </c>
      <c r="D335" s="315" t="s">
        <v>1257</v>
      </c>
      <c r="E335" s="18" t="s">
        <v>1</v>
      </c>
      <c r="F335" s="316">
        <v>5</v>
      </c>
      <c r="G335" s="39"/>
      <c r="H335" s="45"/>
    </row>
    <row r="336" spans="1:8" s="2" customFormat="1" ht="16.8" customHeight="1">
      <c r="A336" s="39"/>
      <c r="B336" s="45"/>
      <c r="C336" s="315" t="s">
        <v>117</v>
      </c>
      <c r="D336" s="315" t="s">
        <v>142</v>
      </c>
      <c r="E336" s="18" t="s">
        <v>1</v>
      </c>
      <c r="F336" s="316">
        <v>5</v>
      </c>
      <c r="G336" s="39"/>
      <c r="H336" s="45"/>
    </row>
    <row r="337" spans="1:8" s="2" customFormat="1" ht="16.8" customHeight="1">
      <c r="A337" s="39"/>
      <c r="B337" s="45"/>
      <c r="C337" s="317" t="s">
        <v>1405</v>
      </c>
      <c r="D337" s="39"/>
      <c r="E337" s="39"/>
      <c r="F337" s="39"/>
      <c r="G337" s="39"/>
      <c r="H337" s="45"/>
    </row>
    <row r="338" spans="1:8" s="2" customFormat="1" ht="12">
      <c r="A338" s="39"/>
      <c r="B338" s="45"/>
      <c r="C338" s="315" t="s">
        <v>476</v>
      </c>
      <c r="D338" s="315" t="s">
        <v>477</v>
      </c>
      <c r="E338" s="18" t="s">
        <v>203</v>
      </c>
      <c r="F338" s="316">
        <v>5</v>
      </c>
      <c r="G338" s="39"/>
      <c r="H338" s="45"/>
    </row>
    <row r="339" spans="1:8" s="2" customFormat="1" ht="16.8" customHeight="1">
      <c r="A339" s="39"/>
      <c r="B339" s="45"/>
      <c r="C339" s="315" t="s">
        <v>480</v>
      </c>
      <c r="D339" s="315" t="s">
        <v>481</v>
      </c>
      <c r="E339" s="18" t="s">
        <v>203</v>
      </c>
      <c r="F339" s="316">
        <v>5.075</v>
      </c>
      <c r="G339" s="39"/>
      <c r="H339" s="45"/>
    </row>
    <row r="340" spans="1:8" s="2" customFormat="1" ht="16.8" customHeight="1">
      <c r="A340" s="39"/>
      <c r="B340" s="45"/>
      <c r="C340" s="311" t="s">
        <v>129</v>
      </c>
      <c r="D340" s="312" t="s">
        <v>1</v>
      </c>
      <c r="E340" s="313" t="s">
        <v>1</v>
      </c>
      <c r="F340" s="314">
        <v>272.4</v>
      </c>
      <c r="G340" s="39"/>
      <c r="H340" s="45"/>
    </row>
    <row r="341" spans="1:8" s="2" customFormat="1" ht="16.8" customHeight="1">
      <c r="A341" s="39"/>
      <c r="B341" s="45"/>
      <c r="C341" s="315" t="s">
        <v>1</v>
      </c>
      <c r="D341" s="315" t="s">
        <v>427</v>
      </c>
      <c r="E341" s="18" t="s">
        <v>1</v>
      </c>
      <c r="F341" s="316">
        <v>0</v>
      </c>
      <c r="G341" s="39"/>
      <c r="H341" s="45"/>
    </row>
    <row r="342" spans="1:8" s="2" customFormat="1" ht="16.8" customHeight="1">
      <c r="A342" s="39"/>
      <c r="B342" s="45"/>
      <c r="C342" s="315" t="s">
        <v>1</v>
      </c>
      <c r="D342" s="315" t="s">
        <v>1090</v>
      </c>
      <c r="E342" s="18" t="s">
        <v>1</v>
      </c>
      <c r="F342" s="316">
        <v>269.2</v>
      </c>
      <c r="G342" s="39"/>
      <c r="H342" s="45"/>
    </row>
    <row r="343" spans="1:8" s="2" customFormat="1" ht="16.8" customHeight="1">
      <c r="A343" s="39"/>
      <c r="B343" s="45"/>
      <c r="C343" s="315" t="s">
        <v>1</v>
      </c>
      <c r="D343" s="315" t="s">
        <v>1091</v>
      </c>
      <c r="E343" s="18" t="s">
        <v>1</v>
      </c>
      <c r="F343" s="316">
        <v>3.2</v>
      </c>
      <c r="G343" s="39"/>
      <c r="H343" s="45"/>
    </row>
    <row r="344" spans="1:8" s="2" customFormat="1" ht="16.8" customHeight="1">
      <c r="A344" s="39"/>
      <c r="B344" s="45"/>
      <c r="C344" s="315" t="s">
        <v>129</v>
      </c>
      <c r="D344" s="315" t="s">
        <v>142</v>
      </c>
      <c r="E344" s="18" t="s">
        <v>1</v>
      </c>
      <c r="F344" s="316">
        <v>272.4</v>
      </c>
      <c r="G344" s="39"/>
      <c r="H344" s="45"/>
    </row>
    <row r="345" spans="1:8" s="2" customFormat="1" ht="16.8" customHeight="1">
      <c r="A345" s="39"/>
      <c r="B345" s="45"/>
      <c r="C345" s="317" t="s">
        <v>1405</v>
      </c>
      <c r="D345" s="39"/>
      <c r="E345" s="39"/>
      <c r="F345" s="39"/>
      <c r="G345" s="39"/>
      <c r="H345" s="45"/>
    </row>
    <row r="346" spans="1:8" s="2" customFormat="1" ht="16.8" customHeight="1">
      <c r="A346" s="39"/>
      <c r="B346" s="45"/>
      <c r="C346" s="315" t="s">
        <v>716</v>
      </c>
      <c r="D346" s="315" t="s">
        <v>717</v>
      </c>
      <c r="E346" s="18" t="s">
        <v>203</v>
      </c>
      <c r="F346" s="316">
        <v>272.4</v>
      </c>
      <c r="G346" s="39"/>
      <c r="H346" s="45"/>
    </row>
    <row r="347" spans="1:8" s="2" customFormat="1" ht="16.8" customHeight="1">
      <c r="A347" s="39"/>
      <c r="B347" s="45"/>
      <c r="C347" s="315" t="s">
        <v>721</v>
      </c>
      <c r="D347" s="315" t="s">
        <v>722</v>
      </c>
      <c r="E347" s="18" t="s">
        <v>203</v>
      </c>
      <c r="F347" s="316">
        <v>272.4</v>
      </c>
      <c r="G347" s="39"/>
      <c r="H347" s="45"/>
    </row>
    <row r="348" spans="1:8" s="2" customFormat="1" ht="16.8" customHeight="1">
      <c r="A348" s="39"/>
      <c r="B348" s="45"/>
      <c r="C348" s="311" t="s">
        <v>118</v>
      </c>
      <c r="D348" s="312" t="s">
        <v>1</v>
      </c>
      <c r="E348" s="313" t="s">
        <v>1</v>
      </c>
      <c r="F348" s="314">
        <v>148.754</v>
      </c>
      <c r="G348" s="39"/>
      <c r="H348" s="45"/>
    </row>
    <row r="349" spans="1:8" s="2" customFormat="1" ht="16.8" customHeight="1">
      <c r="A349" s="39"/>
      <c r="B349" s="45"/>
      <c r="C349" s="315" t="s">
        <v>1</v>
      </c>
      <c r="D349" s="315" t="s">
        <v>191</v>
      </c>
      <c r="E349" s="18" t="s">
        <v>1</v>
      </c>
      <c r="F349" s="316">
        <v>0</v>
      </c>
      <c r="G349" s="39"/>
      <c r="H349" s="45"/>
    </row>
    <row r="350" spans="1:8" s="2" customFormat="1" ht="16.8" customHeight="1">
      <c r="A350" s="39"/>
      <c r="B350" s="45"/>
      <c r="C350" s="315" t="s">
        <v>1</v>
      </c>
      <c r="D350" s="315" t="s">
        <v>381</v>
      </c>
      <c r="E350" s="18" t="s">
        <v>1</v>
      </c>
      <c r="F350" s="316">
        <v>0</v>
      </c>
      <c r="G350" s="39"/>
      <c r="H350" s="45"/>
    </row>
    <row r="351" spans="1:8" s="2" customFormat="1" ht="16.8" customHeight="1">
      <c r="A351" s="39"/>
      <c r="B351" s="45"/>
      <c r="C351" s="315" t="s">
        <v>1</v>
      </c>
      <c r="D351" s="315" t="s">
        <v>971</v>
      </c>
      <c r="E351" s="18" t="s">
        <v>1</v>
      </c>
      <c r="F351" s="316">
        <v>148.754</v>
      </c>
      <c r="G351" s="39"/>
      <c r="H351" s="45"/>
    </row>
    <row r="352" spans="1:8" s="2" customFormat="1" ht="16.8" customHeight="1">
      <c r="A352" s="39"/>
      <c r="B352" s="45"/>
      <c r="C352" s="315" t="s">
        <v>118</v>
      </c>
      <c r="D352" s="315" t="s">
        <v>142</v>
      </c>
      <c r="E352" s="18" t="s">
        <v>1</v>
      </c>
      <c r="F352" s="316">
        <v>148.754</v>
      </c>
      <c r="G352" s="39"/>
      <c r="H352" s="45"/>
    </row>
    <row r="353" spans="1:8" s="2" customFormat="1" ht="16.8" customHeight="1">
      <c r="A353" s="39"/>
      <c r="B353" s="45"/>
      <c r="C353" s="317" t="s">
        <v>1405</v>
      </c>
      <c r="D353" s="39"/>
      <c r="E353" s="39"/>
      <c r="F353" s="39"/>
      <c r="G353" s="39"/>
      <c r="H353" s="45"/>
    </row>
    <row r="354" spans="1:8" s="2" customFormat="1" ht="16.8" customHeight="1">
      <c r="A354" s="39"/>
      <c r="B354" s="45"/>
      <c r="C354" s="315" t="s">
        <v>337</v>
      </c>
      <c r="D354" s="315" t="s">
        <v>338</v>
      </c>
      <c r="E354" s="18" t="s">
        <v>245</v>
      </c>
      <c r="F354" s="316">
        <v>148.754</v>
      </c>
      <c r="G354" s="39"/>
      <c r="H354" s="45"/>
    </row>
    <row r="355" spans="1:8" s="2" customFormat="1" ht="12">
      <c r="A355" s="39"/>
      <c r="B355" s="45"/>
      <c r="C355" s="315" t="s">
        <v>384</v>
      </c>
      <c r="D355" s="315" t="s">
        <v>385</v>
      </c>
      <c r="E355" s="18" t="s">
        <v>245</v>
      </c>
      <c r="F355" s="316">
        <v>148.754</v>
      </c>
      <c r="G355" s="39"/>
      <c r="H355" s="45"/>
    </row>
    <row r="356" spans="1:8" s="2" customFormat="1" ht="16.8" customHeight="1">
      <c r="A356" s="39"/>
      <c r="B356" s="45"/>
      <c r="C356" s="311" t="s">
        <v>120</v>
      </c>
      <c r="D356" s="312" t="s">
        <v>121</v>
      </c>
      <c r="E356" s="313" t="s">
        <v>1</v>
      </c>
      <c r="F356" s="314">
        <v>38.042</v>
      </c>
      <c r="G356" s="39"/>
      <c r="H356" s="45"/>
    </row>
    <row r="357" spans="1:8" s="2" customFormat="1" ht="16.8" customHeight="1">
      <c r="A357" s="39"/>
      <c r="B357" s="45"/>
      <c r="C357" s="315" t="s">
        <v>120</v>
      </c>
      <c r="D357" s="315" t="s">
        <v>966</v>
      </c>
      <c r="E357" s="18" t="s">
        <v>1</v>
      </c>
      <c r="F357" s="316">
        <v>38.042</v>
      </c>
      <c r="G357" s="39"/>
      <c r="H357" s="45"/>
    </row>
    <row r="358" spans="1:8" s="2" customFormat="1" ht="16.8" customHeight="1">
      <c r="A358" s="39"/>
      <c r="B358" s="45"/>
      <c r="C358" s="317" t="s">
        <v>1405</v>
      </c>
      <c r="D358" s="39"/>
      <c r="E358" s="39"/>
      <c r="F358" s="39"/>
      <c r="G358" s="39"/>
      <c r="H358" s="45"/>
    </row>
    <row r="359" spans="1:8" s="2" customFormat="1" ht="16.8" customHeight="1">
      <c r="A359" s="39"/>
      <c r="B359" s="45"/>
      <c r="C359" s="315" t="s">
        <v>361</v>
      </c>
      <c r="D359" s="315" t="s">
        <v>362</v>
      </c>
      <c r="E359" s="18" t="s">
        <v>245</v>
      </c>
      <c r="F359" s="316">
        <v>38.042</v>
      </c>
      <c r="G359" s="39"/>
      <c r="H359" s="45"/>
    </row>
    <row r="360" spans="1:8" s="2" customFormat="1" ht="16.8" customHeight="1">
      <c r="A360" s="39"/>
      <c r="B360" s="45"/>
      <c r="C360" s="315" t="s">
        <v>337</v>
      </c>
      <c r="D360" s="315" t="s">
        <v>338</v>
      </c>
      <c r="E360" s="18" t="s">
        <v>245</v>
      </c>
      <c r="F360" s="316">
        <v>148.754</v>
      </c>
      <c r="G360" s="39"/>
      <c r="H360" s="45"/>
    </row>
    <row r="361" spans="1:8" s="2" customFormat="1" ht="16.8" customHeight="1">
      <c r="A361" s="39"/>
      <c r="B361" s="45"/>
      <c r="C361" s="315" t="s">
        <v>375</v>
      </c>
      <c r="D361" s="315" t="s">
        <v>376</v>
      </c>
      <c r="E361" s="18" t="s">
        <v>352</v>
      </c>
      <c r="F361" s="316">
        <v>68.476</v>
      </c>
      <c r="G361" s="39"/>
      <c r="H361" s="45"/>
    </row>
    <row r="362" spans="1:8" s="2" customFormat="1" ht="16.8" customHeight="1">
      <c r="A362" s="39"/>
      <c r="B362" s="45"/>
      <c r="C362" s="311" t="s">
        <v>126</v>
      </c>
      <c r="D362" s="312" t="s">
        <v>1</v>
      </c>
      <c r="E362" s="313" t="s">
        <v>1</v>
      </c>
      <c r="F362" s="314">
        <v>100.661</v>
      </c>
      <c r="G362" s="39"/>
      <c r="H362" s="45"/>
    </row>
    <row r="363" spans="1:8" s="2" customFormat="1" ht="16.8" customHeight="1">
      <c r="A363" s="39"/>
      <c r="B363" s="45"/>
      <c r="C363" s="315" t="s">
        <v>126</v>
      </c>
      <c r="D363" s="315" t="s">
        <v>952</v>
      </c>
      <c r="E363" s="18" t="s">
        <v>1</v>
      </c>
      <c r="F363" s="316">
        <v>100.661</v>
      </c>
      <c r="G363" s="39"/>
      <c r="H363" s="45"/>
    </row>
    <row r="364" spans="1:8" s="2" customFormat="1" ht="16.8" customHeight="1">
      <c r="A364" s="39"/>
      <c r="B364" s="45"/>
      <c r="C364" s="317" t="s">
        <v>1405</v>
      </c>
      <c r="D364" s="39"/>
      <c r="E364" s="39"/>
      <c r="F364" s="39"/>
      <c r="G364" s="39"/>
      <c r="H364" s="45"/>
    </row>
    <row r="365" spans="1:8" s="2" customFormat="1" ht="12">
      <c r="A365" s="39"/>
      <c r="B365" s="45"/>
      <c r="C365" s="315" t="s">
        <v>305</v>
      </c>
      <c r="D365" s="315" t="s">
        <v>306</v>
      </c>
      <c r="E365" s="18" t="s">
        <v>245</v>
      </c>
      <c r="F365" s="316">
        <v>45.072</v>
      </c>
      <c r="G365" s="39"/>
      <c r="H365" s="45"/>
    </row>
    <row r="366" spans="1:8" s="2" customFormat="1" ht="16.8" customHeight="1">
      <c r="A366" s="39"/>
      <c r="B366" s="45"/>
      <c r="C366" s="315" t="s">
        <v>337</v>
      </c>
      <c r="D366" s="315" t="s">
        <v>338</v>
      </c>
      <c r="E366" s="18" t="s">
        <v>245</v>
      </c>
      <c r="F366" s="316">
        <v>148.754</v>
      </c>
      <c r="G366" s="39"/>
      <c r="H366" s="45"/>
    </row>
    <row r="367" spans="1:8" s="2" customFormat="1" ht="16.8" customHeight="1">
      <c r="A367" s="39"/>
      <c r="B367" s="45"/>
      <c r="C367" s="315" t="s">
        <v>370</v>
      </c>
      <c r="D367" s="315" t="s">
        <v>371</v>
      </c>
      <c r="E367" s="18" t="s">
        <v>352</v>
      </c>
      <c r="F367" s="316">
        <v>181.19</v>
      </c>
      <c r="G367" s="39"/>
      <c r="H367" s="45"/>
    </row>
    <row r="368" spans="1:8" s="2" customFormat="1" ht="16.8" customHeight="1">
      <c r="A368" s="39"/>
      <c r="B368" s="45"/>
      <c r="C368" s="311" t="s">
        <v>148</v>
      </c>
      <c r="D368" s="312" t="s">
        <v>1</v>
      </c>
      <c r="E368" s="313" t="s">
        <v>1</v>
      </c>
      <c r="F368" s="314">
        <v>7.2</v>
      </c>
      <c r="G368" s="39"/>
      <c r="H368" s="45"/>
    </row>
    <row r="369" spans="1:8" s="2" customFormat="1" ht="16.8" customHeight="1">
      <c r="A369" s="39"/>
      <c r="B369" s="45"/>
      <c r="C369" s="315" t="s">
        <v>1</v>
      </c>
      <c r="D369" s="315" t="s">
        <v>191</v>
      </c>
      <c r="E369" s="18" t="s">
        <v>1</v>
      </c>
      <c r="F369" s="316">
        <v>0</v>
      </c>
      <c r="G369" s="39"/>
      <c r="H369" s="45"/>
    </row>
    <row r="370" spans="1:8" s="2" customFormat="1" ht="16.8" customHeight="1">
      <c r="A370" s="39"/>
      <c r="B370" s="45"/>
      <c r="C370" s="315" t="s">
        <v>1</v>
      </c>
      <c r="D370" s="315" t="s">
        <v>972</v>
      </c>
      <c r="E370" s="18" t="s">
        <v>1</v>
      </c>
      <c r="F370" s="316">
        <v>7.2</v>
      </c>
      <c r="G370" s="39"/>
      <c r="H370" s="45"/>
    </row>
    <row r="371" spans="1:8" s="2" customFormat="1" ht="16.8" customHeight="1">
      <c r="A371" s="39"/>
      <c r="B371" s="45"/>
      <c r="C371" s="315" t="s">
        <v>148</v>
      </c>
      <c r="D371" s="315" t="s">
        <v>142</v>
      </c>
      <c r="E371" s="18" t="s">
        <v>1</v>
      </c>
      <c r="F371" s="316">
        <v>7.2</v>
      </c>
      <c r="G371" s="39"/>
      <c r="H371" s="45"/>
    </row>
    <row r="372" spans="1:8" s="2" customFormat="1" ht="16.8" customHeight="1">
      <c r="A372" s="39"/>
      <c r="B372" s="45"/>
      <c r="C372" s="317" t="s">
        <v>1405</v>
      </c>
      <c r="D372" s="39"/>
      <c r="E372" s="39"/>
      <c r="F372" s="39"/>
      <c r="G372" s="39"/>
      <c r="H372" s="45"/>
    </row>
    <row r="373" spans="1:8" s="2" customFormat="1" ht="16.8" customHeight="1">
      <c r="A373" s="39"/>
      <c r="B373" s="45"/>
      <c r="C373" s="315" t="s">
        <v>388</v>
      </c>
      <c r="D373" s="315" t="s">
        <v>389</v>
      </c>
      <c r="E373" s="18" t="s">
        <v>186</v>
      </c>
      <c r="F373" s="316">
        <v>7.2</v>
      </c>
      <c r="G373" s="39"/>
      <c r="H373" s="45"/>
    </row>
    <row r="374" spans="1:8" s="2" customFormat="1" ht="12">
      <c r="A374" s="39"/>
      <c r="B374" s="45"/>
      <c r="C374" s="315" t="s">
        <v>393</v>
      </c>
      <c r="D374" s="315" t="s">
        <v>394</v>
      </c>
      <c r="E374" s="18" t="s">
        <v>186</v>
      </c>
      <c r="F374" s="316">
        <v>7.2</v>
      </c>
      <c r="G374" s="39"/>
      <c r="H374" s="45"/>
    </row>
    <row r="375" spans="1:8" s="2" customFormat="1" ht="16.8" customHeight="1">
      <c r="A375" s="39"/>
      <c r="B375" s="45"/>
      <c r="C375" s="315" t="s">
        <v>403</v>
      </c>
      <c r="D375" s="315" t="s">
        <v>404</v>
      </c>
      <c r="E375" s="18" t="s">
        <v>186</v>
      </c>
      <c r="F375" s="316">
        <v>7.2</v>
      </c>
      <c r="G375" s="39"/>
      <c r="H375" s="45"/>
    </row>
    <row r="376" spans="1:8" s="2" customFormat="1" ht="16.8" customHeight="1">
      <c r="A376" s="39"/>
      <c r="B376" s="45"/>
      <c r="C376" s="315" t="s">
        <v>397</v>
      </c>
      <c r="D376" s="315" t="s">
        <v>398</v>
      </c>
      <c r="E376" s="18" t="s">
        <v>399</v>
      </c>
      <c r="F376" s="316">
        <v>0.216</v>
      </c>
      <c r="G376" s="39"/>
      <c r="H376" s="45"/>
    </row>
    <row r="377" spans="1:8" s="2" customFormat="1" ht="16.8" customHeight="1">
      <c r="A377" s="39"/>
      <c r="B377" s="45"/>
      <c r="C377" s="311" t="s">
        <v>144</v>
      </c>
      <c r="D377" s="312" t="s">
        <v>1</v>
      </c>
      <c r="E377" s="313" t="s">
        <v>1</v>
      </c>
      <c r="F377" s="314">
        <v>150.24</v>
      </c>
      <c r="G377" s="39"/>
      <c r="H377" s="45"/>
    </row>
    <row r="378" spans="1:8" s="2" customFormat="1" ht="16.8" customHeight="1">
      <c r="A378" s="39"/>
      <c r="B378" s="45"/>
      <c r="C378" s="315" t="s">
        <v>144</v>
      </c>
      <c r="D378" s="315" t="s">
        <v>953</v>
      </c>
      <c r="E378" s="18" t="s">
        <v>1</v>
      </c>
      <c r="F378" s="316">
        <v>150.24</v>
      </c>
      <c r="G378" s="39"/>
      <c r="H378" s="45"/>
    </row>
    <row r="379" spans="1:8" s="2" customFormat="1" ht="16.8" customHeight="1">
      <c r="A379" s="39"/>
      <c r="B379" s="45"/>
      <c r="C379" s="317" t="s">
        <v>1405</v>
      </c>
      <c r="D379" s="39"/>
      <c r="E379" s="39"/>
      <c r="F379" s="39"/>
      <c r="G379" s="39"/>
      <c r="H379" s="45"/>
    </row>
    <row r="380" spans="1:8" s="2" customFormat="1" ht="12">
      <c r="A380" s="39"/>
      <c r="B380" s="45"/>
      <c r="C380" s="315" t="s">
        <v>305</v>
      </c>
      <c r="D380" s="315" t="s">
        <v>306</v>
      </c>
      <c r="E380" s="18" t="s">
        <v>245</v>
      </c>
      <c r="F380" s="316">
        <v>45.072</v>
      </c>
      <c r="G380" s="39"/>
      <c r="H380" s="45"/>
    </row>
    <row r="381" spans="1:8" s="2" customFormat="1" ht="12">
      <c r="A381" s="39"/>
      <c r="B381" s="45"/>
      <c r="C381" s="315" t="s">
        <v>322</v>
      </c>
      <c r="D381" s="315" t="s">
        <v>323</v>
      </c>
      <c r="E381" s="18" t="s">
        <v>245</v>
      </c>
      <c r="F381" s="316">
        <v>180.288</v>
      </c>
      <c r="G381" s="39"/>
      <c r="H381" s="45"/>
    </row>
    <row r="382" spans="1:8" s="2" customFormat="1" ht="12">
      <c r="A382" s="39"/>
      <c r="B382" s="45"/>
      <c r="C382" s="315" t="s">
        <v>327</v>
      </c>
      <c r="D382" s="315" t="s">
        <v>328</v>
      </c>
      <c r="E382" s="18" t="s">
        <v>245</v>
      </c>
      <c r="F382" s="316">
        <v>105.168</v>
      </c>
      <c r="G382" s="39"/>
      <c r="H382" s="45"/>
    </row>
    <row r="383" spans="1:8" s="2" customFormat="1" ht="12">
      <c r="A383" s="39"/>
      <c r="B383" s="45"/>
      <c r="C383" s="315" t="s">
        <v>332</v>
      </c>
      <c r="D383" s="315" t="s">
        <v>333</v>
      </c>
      <c r="E383" s="18" t="s">
        <v>245</v>
      </c>
      <c r="F383" s="316">
        <v>420.672</v>
      </c>
      <c r="G383" s="39"/>
      <c r="H383" s="45"/>
    </row>
    <row r="384" spans="1:8" s="2" customFormat="1" ht="16.8" customHeight="1">
      <c r="A384" s="39"/>
      <c r="B384" s="45"/>
      <c r="C384" s="315" t="s">
        <v>337</v>
      </c>
      <c r="D384" s="315" t="s">
        <v>338</v>
      </c>
      <c r="E384" s="18" t="s">
        <v>245</v>
      </c>
      <c r="F384" s="316">
        <v>45.072</v>
      </c>
      <c r="G384" s="39"/>
      <c r="H384" s="45"/>
    </row>
    <row r="385" spans="1:8" s="2" customFormat="1" ht="16.8" customHeight="1">
      <c r="A385" s="39"/>
      <c r="B385" s="45"/>
      <c r="C385" s="315" t="s">
        <v>337</v>
      </c>
      <c r="D385" s="315" t="s">
        <v>338</v>
      </c>
      <c r="E385" s="18" t="s">
        <v>245</v>
      </c>
      <c r="F385" s="316">
        <v>105.168</v>
      </c>
      <c r="G385" s="39"/>
      <c r="H385" s="45"/>
    </row>
    <row r="386" spans="1:8" s="2" customFormat="1" ht="12">
      <c r="A386" s="39"/>
      <c r="B386" s="45"/>
      <c r="C386" s="315" t="s">
        <v>350</v>
      </c>
      <c r="D386" s="315" t="s">
        <v>351</v>
      </c>
      <c r="E386" s="18" t="s">
        <v>352</v>
      </c>
      <c r="F386" s="316">
        <v>270.432</v>
      </c>
      <c r="G386" s="39"/>
      <c r="H386" s="45"/>
    </row>
    <row r="387" spans="1:8" s="2" customFormat="1" ht="16.8" customHeight="1">
      <c r="A387" s="39"/>
      <c r="B387" s="45"/>
      <c r="C387" s="315" t="s">
        <v>345</v>
      </c>
      <c r="D387" s="315" t="s">
        <v>346</v>
      </c>
      <c r="E387" s="18" t="s">
        <v>245</v>
      </c>
      <c r="F387" s="316">
        <v>150.24</v>
      </c>
      <c r="G387" s="39"/>
      <c r="H387" s="45"/>
    </row>
    <row r="388" spans="1:8" s="2" customFormat="1" ht="16.8" customHeight="1">
      <c r="A388" s="39"/>
      <c r="B388" s="45"/>
      <c r="C388" s="311" t="s">
        <v>887</v>
      </c>
      <c r="D388" s="312" t="s">
        <v>1</v>
      </c>
      <c r="E388" s="313" t="s">
        <v>1</v>
      </c>
      <c r="F388" s="314">
        <v>0.25</v>
      </c>
      <c r="G388" s="39"/>
      <c r="H388" s="45"/>
    </row>
    <row r="389" spans="1:8" s="2" customFormat="1" ht="16.8" customHeight="1">
      <c r="A389" s="39"/>
      <c r="B389" s="45"/>
      <c r="C389" s="315" t="s">
        <v>1</v>
      </c>
      <c r="D389" s="315" t="s">
        <v>199</v>
      </c>
      <c r="E389" s="18" t="s">
        <v>1</v>
      </c>
      <c r="F389" s="316">
        <v>0</v>
      </c>
      <c r="G389" s="39"/>
      <c r="H389" s="45"/>
    </row>
    <row r="390" spans="1:8" s="2" customFormat="1" ht="16.8" customHeight="1">
      <c r="A390" s="39"/>
      <c r="B390" s="45"/>
      <c r="C390" s="315" t="s">
        <v>1</v>
      </c>
      <c r="D390" s="315" t="s">
        <v>960</v>
      </c>
      <c r="E390" s="18" t="s">
        <v>1</v>
      </c>
      <c r="F390" s="316">
        <v>0</v>
      </c>
      <c r="G390" s="39"/>
      <c r="H390" s="45"/>
    </row>
    <row r="391" spans="1:8" s="2" customFormat="1" ht="16.8" customHeight="1">
      <c r="A391" s="39"/>
      <c r="B391" s="45"/>
      <c r="C391" s="315" t="s">
        <v>1</v>
      </c>
      <c r="D391" s="315" t="s">
        <v>961</v>
      </c>
      <c r="E391" s="18" t="s">
        <v>1</v>
      </c>
      <c r="F391" s="316">
        <v>0.25</v>
      </c>
      <c r="G391" s="39"/>
      <c r="H391" s="45"/>
    </row>
    <row r="392" spans="1:8" s="2" customFormat="1" ht="16.8" customHeight="1">
      <c r="A392" s="39"/>
      <c r="B392" s="45"/>
      <c r="C392" s="315" t="s">
        <v>887</v>
      </c>
      <c r="D392" s="315" t="s">
        <v>142</v>
      </c>
      <c r="E392" s="18" t="s">
        <v>1</v>
      </c>
      <c r="F392" s="316">
        <v>0.25</v>
      </c>
      <c r="G392" s="39"/>
      <c r="H392" s="45"/>
    </row>
    <row r="393" spans="1:8" s="2" customFormat="1" ht="16.8" customHeight="1">
      <c r="A393" s="39"/>
      <c r="B393" s="45"/>
      <c r="C393" s="317" t="s">
        <v>1405</v>
      </c>
      <c r="D393" s="39"/>
      <c r="E393" s="39"/>
      <c r="F393" s="39"/>
      <c r="G393" s="39"/>
      <c r="H393" s="45"/>
    </row>
    <row r="394" spans="1:8" s="2" customFormat="1" ht="16.8" customHeight="1">
      <c r="A394" s="39"/>
      <c r="B394" s="45"/>
      <c r="C394" s="315" t="s">
        <v>957</v>
      </c>
      <c r="D394" s="315" t="s">
        <v>958</v>
      </c>
      <c r="E394" s="18" t="s">
        <v>245</v>
      </c>
      <c r="F394" s="316">
        <v>0.25</v>
      </c>
      <c r="G394" s="39"/>
      <c r="H394" s="45"/>
    </row>
    <row r="395" spans="1:8" s="2" customFormat="1" ht="16.8" customHeight="1">
      <c r="A395" s="39"/>
      <c r="B395" s="45"/>
      <c r="C395" s="315" t="s">
        <v>337</v>
      </c>
      <c r="D395" s="315" t="s">
        <v>338</v>
      </c>
      <c r="E395" s="18" t="s">
        <v>245</v>
      </c>
      <c r="F395" s="316">
        <v>148.754</v>
      </c>
      <c r="G395" s="39"/>
      <c r="H395" s="45"/>
    </row>
    <row r="396" spans="1:8" s="2" customFormat="1" ht="16.8" customHeight="1">
      <c r="A396" s="39"/>
      <c r="B396" s="45"/>
      <c r="C396" s="315" t="s">
        <v>967</v>
      </c>
      <c r="D396" s="315" t="s">
        <v>968</v>
      </c>
      <c r="E396" s="18" t="s">
        <v>352</v>
      </c>
      <c r="F396" s="316">
        <v>0.45</v>
      </c>
      <c r="G396" s="39"/>
      <c r="H396" s="45"/>
    </row>
    <row r="397" spans="1:8" s="2" customFormat="1" ht="16.8" customHeight="1">
      <c r="A397" s="39"/>
      <c r="B397" s="45"/>
      <c r="C397" s="311" t="s">
        <v>141</v>
      </c>
      <c r="D397" s="312" t="s">
        <v>142</v>
      </c>
      <c r="E397" s="313" t="s">
        <v>1</v>
      </c>
      <c r="F397" s="314">
        <v>49.579</v>
      </c>
      <c r="G397" s="39"/>
      <c r="H397" s="45"/>
    </row>
    <row r="398" spans="1:8" s="2" customFormat="1" ht="16.8" customHeight="1">
      <c r="A398" s="39"/>
      <c r="B398" s="45"/>
      <c r="C398" s="315" t="s">
        <v>1</v>
      </c>
      <c r="D398" s="315" t="s">
        <v>199</v>
      </c>
      <c r="E398" s="18" t="s">
        <v>1</v>
      </c>
      <c r="F398" s="316">
        <v>0</v>
      </c>
      <c r="G398" s="39"/>
      <c r="H398" s="45"/>
    </row>
    <row r="399" spans="1:8" s="2" customFormat="1" ht="16.8" customHeight="1">
      <c r="A399" s="39"/>
      <c r="B399" s="45"/>
      <c r="C399" s="315" t="s">
        <v>1</v>
      </c>
      <c r="D399" s="315" t="s">
        <v>308</v>
      </c>
      <c r="E399" s="18" t="s">
        <v>1</v>
      </c>
      <c r="F399" s="316">
        <v>0</v>
      </c>
      <c r="G399" s="39"/>
      <c r="H399" s="45"/>
    </row>
    <row r="400" spans="1:8" s="2" customFormat="1" ht="16.8" customHeight="1">
      <c r="A400" s="39"/>
      <c r="B400" s="45"/>
      <c r="C400" s="315" t="s">
        <v>1</v>
      </c>
      <c r="D400" s="315" t="s">
        <v>309</v>
      </c>
      <c r="E400" s="18" t="s">
        <v>1</v>
      </c>
      <c r="F400" s="316">
        <v>0</v>
      </c>
      <c r="G400" s="39"/>
      <c r="H400" s="45"/>
    </row>
    <row r="401" spans="1:8" s="2" customFormat="1" ht="16.8" customHeight="1">
      <c r="A401" s="39"/>
      <c r="B401" s="45"/>
      <c r="C401" s="315" t="s">
        <v>1</v>
      </c>
      <c r="D401" s="315" t="s">
        <v>943</v>
      </c>
      <c r="E401" s="18" t="s">
        <v>1</v>
      </c>
      <c r="F401" s="316">
        <v>8.91</v>
      </c>
      <c r="G401" s="39"/>
      <c r="H401" s="45"/>
    </row>
    <row r="402" spans="1:8" s="2" customFormat="1" ht="16.8" customHeight="1">
      <c r="A402" s="39"/>
      <c r="B402" s="45"/>
      <c r="C402" s="315" t="s">
        <v>1</v>
      </c>
      <c r="D402" s="315" t="s">
        <v>944</v>
      </c>
      <c r="E402" s="18" t="s">
        <v>1</v>
      </c>
      <c r="F402" s="316">
        <v>0.486</v>
      </c>
      <c r="G402" s="39"/>
      <c r="H402" s="45"/>
    </row>
    <row r="403" spans="1:8" s="2" customFormat="1" ht="16.8" customHeight="1">
      <c r="A403" s="39"/>
      <c r="B403" s="45"/>
      <c r="C403" s="315" t="s">
        <v>1</v>
      </c>
      <c r="D403" s="315" t="s">
        <v>945</v>
      </c>
      <c r="E403" s="18" t="s">
        <v>1</v>
      </c>
      <c r="F403" s="316">
        <v>0.405</v>
      </c>
      <c r="G403" s="39"/>
      <c r="H403" s="45"/>
    </row>
    <row r="404" spans="1:8" s="2" customFormat="1" ht="16.8" customHeight="1">
      <c r="A404" s="39"/>
      <c r="B404" s="45"/>
      <c r="C404" s="315" t="s">
        <v>1</v>
      </c>
      <c r="D404" s="315" t="s">
        <v>312</v>
      </c>
      <c r="E404" s="18" t="s">
        <v>1</v>
      </c>
      <c r="F404" s="316">
        <v>0</v>
      </c>
      <c r="G404" s="39"/>
      <c r="H404" s="45"/>
    </row>
    <row r="405" spans="1:8" s="2" customFormat="1" ht="16.8" customHeight="1">
      <c r="A405" s="39"/>
      <c r="B405" s="45"/>
      <c r="C405" s="315" t="s">
        <v>1</v>
      </c>
      <c r="D405" s="315" t="s">
        <v>946</v>
      </c>
      <c r="E405" s="18" t="s">
        <v>1</v>
      </c>
      <c r="F405" s="316">
        <v>35.64</v>
      </c>
      <c r="G405" s="39"/>
      <c r="H405" s="45"/>
    </row>
    <row r="406" spans="1:8" s="2" customFormat="1" ht="16.8" customHeight="1">
      <c r="A406" s="39"/>
      <c r="B406" s="45"/>
      <c r="C406" s="315" t="s">
        <v>1</v>
      </c>
      <c r="D406" s="315" t="s">
        <v>947</v>
      </c>
      <c r="E406" s="18" t="s">
        <v>1</v>
      </c>
      <c r="F406" s="316">
        <v>1.944</v>
      </c>
      <c r="G406" s="39"/>
      <c r="H406" s="45"/>
    </row>
    <row r="407" spans="1:8" s="2" customFormat="1" ht="16.8" customHeight="1">
      <c r="A407" s="39"/>
      <c r="B407" s="45"/>
      <c r="C407" s="315" t="s">
        <v>1</v>
      </c>
      <c r="D407" s="315" t="s">
        <v>948</v>
      </c>
      <c r="E407" s="18" t="s">
        <v>1</v>
      </c>
      <c r="F407" s="316">
        <v>1.62</v>
      </c>
      <c r="G407" s="39"/>
      <c r="H407" s="45"/>
    </row>
    <row r="408" spans="1:8" s="2" customFormat="1" ht="16.8" customHeight="1">
      <c r="A408" s="39"/>
      <c r="B408" s="45"/>
      <c r="C408" s="315" t="s">
        <v>1</v>
      </c>
      <c r="D408" s="315" t="s">
        <v>315</v>
      </c>
      <c r="E408" s="18" t="s">
        <v>1</v>
      </c>
      <c r="F408" s="316">
        <v>0</v>
      </c>
      <c r="G408" s="39"/>
      <c r="H408" s="45"/>
    </row>
    <row r="409" spans="1:8" s="2" customFormat="1" ht="16.8" customHeight="1">
      <c r="A409" s="39"/>
      <c r="B409" s="45"/>
      <c r="C409" s="315" t="s">
        <v>1</v>
      </c>
      <c r="D409" s="315" t="s">
        <v>949</v>
      </c>
      <c r="E409" s="18" t="s">
        <v>1</v>
      </c>
      <c r="F409" s="316">
        <v>0.324</v>
      </c>
      <c r="G409" s="39"/>
      <c r="H409" s="45"/>
    </row>
    <row r="410" spans="1:8" s="2" customFormat="1" ht="16.8" customHeight="1">
      <c r="A410" s="39"/>
      <c r="B410" s="45"/>
      <c r="C410" s="315" t="s">
        <v>1</v>
      </c>
      <c r="D410" s="315" t="s">
        <v>950</v>
      </c>
      <c r="E410" s="18" t="s">
        <v>1</v>
      </c>
      <c r="F410" s="316">
        <v>0.25</v>
      </c>
      <c r="G410" s="39"/>
      <c r="H410" s="45"/>
    </row>
    <row r="411" spans="1:8" s="2" customFormat="1" ht="16.8" customHeight="1">
      <c r="A411" s="39"/>
      <c r="B411" s="45"/>
      <c r="C411" s="315" t="s">
        <v>141</v>
      </c>
      <c r="D411" s="315" t="s">
        <v>142</v>
      </c>
      <c r="E411" s="18" t="s">
        <v>1</v>
      </c>
      <c r="F411" s="316">
        <v>49.579</v>
      </c>
      <c r="G411" s="39"/>
      <c r="H411" s="45"/>
    </row>
    <row r="412" spans="1:8" s="2" customFormat="1" ht="16.8" customHeight="1">
      <c r="A412" s="39"/>
      <c r="B412" s="45"/>
      <c r="C412" s="317" t="s">
        <v>1405</v>
      </c>
      <c r="D412" s="39"/>
      <c r="E412" s="39"/>
      <c r="F412" s="39"/>
      <c r="G412" s="39"/>
      <c r="H412" s="45"/>
    </row>
    <row r="413" spans="1:8" s="2" customFormat="1" ht="12">
      <c r="A413" s="39"/>
      <c r="B413" s="45"/>
      <c r="C413" s="315" t="s">
        <v>305</v>
      </c>
      <c r="D413" s="315" t="s">
        <v>306</v>
      </c>
      <c r="E413" s="18" t="s">
        <v>245</v>
      </c>
      <c r="F413" s="316">
        <v>45.072</v>
      </c>
      <c r="G413" s="39"/>
      <c r="H413" s="45"/>
    </row>
    <row r="414" spans="1:8" s="2" customFormat="1" ht="16.8" customHeight="1">
      <c r="A414" s="39"/>
      <c r="B414" s="45"/>
      <c r="C414" s="315" t="s">
        <v>356</v>
      </c>
      <c r="D414" s="315" t="s">
        <v>357</v>
      </c>
      <c r="E414" s="18" t="s">
        <v>245</v>
      </c>
      <c r="F414" s="316">
        <v>103.583</v>
      </c>
      <c r="G414" s="39"/>
      <c r="H414" s="45"/>
    </row>
    <row r="415" spans="1:8" s="2" customFormat="1" ht="16.8" customHeight="1">
      <c r="A415" s="39"/>
      <c r="B415" s="45"/>
      <c r="C415" s="311" t="s">
        <v>146</v>
      </c>
      <c r="D415" s="312" t="s">
        <v>1</v>
      </c>
      <c r="E415" s="313" t="s">
        <v>1</v>
      </c>
      <c r="F415" s="314">
        <v>2.922</v>
      </c>
      <c r="G415" s="39"/>
      <c r="H415" s="45"/>
    </row>
    <row r="416" spans="1:8" s="2" customFormat="1" ht="16.8" customHeight="1">
      <c r="A416" s="39"/>
      <c r="B416" s="45"/>
      <c r="C416" s="315" t="s">
        <v>146</v>
      </c>
      <c r="D416" s="315" t="s">
        <v>951</v>
      </c>
      <c r="E416" s="18" t="s">
        <v>1</v>
      </c>
      <c r="F416" s="316">
        <v>2.922</v>
      </c>
      <c r="G416" s="39"/>
      <c r="H416" s="45"/>
    </row>
    <row r="417" spans="1:8" s="2" customFormat="1" ht="16.8" customHeight="1">
      <c r="A417" s="39"/>
      <c r="B417" s="45"/>
      <c r="C417" s="317" t="s">
        <v>1405</v>
      </c>
      <c r="D417" s="39"/>
      <c r="E417" s="39"/>
      <c r="F417" s="39"/>
      <c r="G417" s="39"/>
      <c r="H417" s="45"/>
    </row>
    <row r="418" spans="1:8" s="2" customFormat="1" ht="12">
      <c r="A418" s="39"/>
      <c r="B418" s="45"/>
      <c r="C418" s="315" t="s">
        <v>305</v>
      </c>
      <c r="D418" s="315" t="s">
        <v>306</v>
      </c>
      <c r="E418" s="18" t="s">
        <v>245</v>
      </c>
      <c r="F418" s="316">
        <v>45.072</v>
      </c>
      <c r="G418" s="39"/>
      <c r="H418" s="45"/>
    </row>
    <row r="419" spans="1:8" s="2" customFormat="1" ht="16.8" customHeight="1">
      <c r="A419" s="39"/>
      <c r="B419" s="45"/>
      <c r="C419" s="311" t="s">
        <v>123</v>
      </c>
      <c r="D419" s="312" t="s">
        <v>1</v>
      </c>
      <c r="E419" s="313" t="s">
        <v>1</v>
      </c>
      <c r="F419" s="314">
        <v>152.437</v>
      </c>
      <c r="G419" s="39"/>
      <c r="H419" s="45"/>
    </row>
    <row r="420" spans="1:8" s="2" customFormat="1" ht="16.8" customHeight="1">
      <c r="A420" s="39"/>
      <c r="B420" s="45"/>
      <c r="C420" s="315" t="s">
        <v>1</v>
      </c>
      <c r="D420" s="315" t="s">
        <v>191</v>
      </c>
      <c r="E420" s="18" t="s">
        <v>1</v>
      </c>
      <c r="F420" s="316">
        <v>0</v>
      </c>
      <c r="G420" s="39"/>
      <c r="H420" s="45"/>
    </row>
    <row r="421" spans="1:8" s="2" customFormat="1" ht="16.8" customHeight="1">
      <c r="A421" s="39"/>
      <c r="B421" s="45"/>
      <c r="C421" s="315" t="s">
        <v>1</v>
      </c>
      <c r="D421" s="315" t="s">
        <v>279</v>
      </c>
      <c r="E421" s="18" t="s">
        <v>1</v>
      </c>
      <c r="F421" s="316">
        <v>0</v>
      </c>
      <c r="G421" s="39"/>
      <c r="H421" s="45"/>
    </row>
    <row r="422" spans="1:8" s="2" customFormat="1" ht="16.8" customHeight="1">
      <c r="A422" s="39"/>
      <c r="B422" s="45"/>
      <c r="C422" s="315" t="s">
        <v>1</v>
      </c>
      <c r="D422" s="315" t="s">
        <v>930</v>
      </c>
      <c r="E422" s="18" t="s">
        <v>1</v>
      </c>
      <c r="F422" s="316">
        <v>156.63</v>
      </c>
      <c r="G422" s="39"/>
      <c r="H422" s="45"/>
    </row>
    <row r="423" spans="1:8" s="2" customFormat="1" ht="16.8" customHeight="1">
      <c r="A423" s="39"/>
      <c r="B423" s="45"/>
      <c r="C423" s="315" t="s">
        <v>1</v>
      </c>
      <c r="D423" s="315" t="s">
        <v>931</v>
      </c>
      <c r="E423" s="18" t="s">
        <v>1</v>
      </c>
      <c r="F423" s="316">
        <v>6.885</v>
      </c>
      <c r="G423" s="39"/>
      <c r="H423" s="45"/>
    </row>
    <row r="424" spans="1:8" s="2" customFormat="1" ht="16.8" customHeight="1">
      <c r="A424" s="39"/>
      <c r="B424" s="45"/>
      <c r="C424" s="315" t="s">
        <v>1</v>
      </c>
      <c r="D424" s="315" t="s">
        <v>932</v>
      </c>
      <c r="E424" s="18" t="s">
        <v>1</v>
      </c>
      <c r="F424" s="316">
        <v>8.262</v>
      </c>
      <c r="G424" s="39"/>
      <c r="H424" s="45"/>
    </row>
    <row r="425" spans="1:8" s="2" customFormat="1" ht="12">
      <c r="A425" s="39"/>
      <c r="B425" s="45"/>
      <c r="C425" s="315" t="s">
        <v>1</v>
      </c>
      <c r="D425" s="315" t="s">
        <v>933</v>
      </c>
      <c r="E425" s="18" t="s">
        <v>1</v>
      </c>
      <c r="F425" s="316">
        <v>12.42</v>
      </c>
      <c r="G425" s="39"/>
      <c r="H425" s="45"/>
    </row>
    <row r="426" spans="1:8" s="2" customFormat="1" ht="16.8" customHeight="1">
      <c r="A426" s="39"/>
      <c r="B426" s="45"/>
      <c r="C426" s="315" t="s">
        <v>1</v>
      </c>
      <c r="D426" s="315" t="s">
        <v>283</v>
      </c>
      <c r="E426" s="18" t="s">
        <v>1</v>
      </c>
      <c r="F426" s="316">
        <v>13.6</v>
      </c>
      <c r="G426" s="39"/>
      <c r="H426" s="45"/>
    </row>
    <row r="427" spans="1:8" s="2" customFormat="1" ht="12">
      <c r="A427" s="39"/>
      <c r="B427" s="45"/>
      <c r="C427" s="315" t="s">
        <v>1</v>
      </c>
      <c r="D427" s="315" t="s">
        <v>934</v>
      </c>
      <c r="E427" s="18" t="s">
        <v>1</v>
      </c>
      <c r="F427" s="316">
        <v>-44.42</v>
      </c>
      <c r="G427" s="39"/>
      <c r="H427" s="45"/>
    </row>
    <row r="428" spans="1:8" s="2" customFormat="1" ht="16.8" customHeight="1">
      <c r="A428" s="39"/>
      <c r="B428" s="45"/>
      <c r="C428" s="315" t="s">
        <v>1</v>
      </c>
      <c r="D428" s="315" t="s">
        <v>935</v>
      </c>
      <c r="E428" s="18" t="s">
        <v>1</v>
      </c>
      <c r="F428" s="316">
        <v>-0.486</v>
      </c>
      <c r="G428" s="39"/>
      <c r="H428" s="45"/>
    </row>
    <row r="429" spans="1:8" s="2" customFormat="1" ht="16.8" customHeight="1">
      <c r="A429" s="39"/>
      <c r="B429" s="45"/>
      <c r="C429" s="315" t="s">
        <v>1</v>
      </c>
      <c r="D429" s="315" t="s">
        <v>936</v>
      </c>
      <c r="E429" s="18" t="s">
        <v>1</v>
      </c>
      <c r="F429" s="316">
        <v>-0.454</v>
      </c>
      <c r="G429" s="39"/>
      <c r="H429" s="45"/>
    </row>
    <row r="430" spans="1:8" s="2" customFormat="1" ht="16.8" customHeight="1">
      <c r="A430" s="39"/>
      <c r="B430" s="45"/>
      <c r="C430" s="315" t="s">
        <v>123</v>
      </c>
      <c r="D430" s="315" t="s">
        <v>142</v>
      </c>
      <c r="E430" s="18" t="s">
        <v>1</v>
      </c>
      <c r="F430" s="316">
        <v>152.437</v>
      </c>
      <c r="G430" s="39"/>
      <c r="H430" s="45"/>
    </row>
    <row r="431" spans="1:8" s="2" customFormat="1" ht="16.8" customHeight="1">
      <c r="A431" s="39"/>
      <c r="B431" s="45"/>
      <c r="C431" s="317" t="s">
        <v>1405</v>
      </c>
      <c r="D431" s="39"/>
      <c r="E431" s="39"/>
      <c r="F431" s="39"/>
      <c r="G431" s="39"/>
      <c r="H431" s="45"/>
    </row>
    <row r="432" spans="1:8" s="2" customFormat="1" ht="12">
      <c r="A432" s="39"/>
      <c r="B432" s="45"/>
      <c r="C432" s="315" t="s">
        <v>928</v>
      </c>
      <c r="D432" s="315" t="s">
        <v>929</v>
      </c>
      <c r="E432" s="18" t="s">
        <v>245</v>
      </c>
      <c r="F432" s="316">
        <v>45.731</v>
      </c>
      <c r="G432" s="39"/>
      <c r="H432" s="45"/>
    </row>
    <row r="433" spans="1:8" s="2" customFormat="1" ht="12">
      <c r="A433" s="39"/>
      <c r="B433" s="45"/>
      <c r="C433" s="315" t="s">
        <v>937</v>
      </c>
      <c r="D433" s="315" t="s">
        <v>938</v>
      </c>
      <c r="E433" s="18" t="s">
        <v>245</v>
      </c>
      <c r="F433" s="316">
        <v>106.706</v>
      </c>
      <c r="G433" s="39"/>
      <c r="H433" s="45"/>
    </row>
    <row r="434" spans="1:8" s="2" customFormat="1" ht="12">
      <c r="A434" s="39"/>
      <c r="B434" s="45"/>
      <c r="C434" s="315" t="s">
        <v>305</v>
      </c>
      <c r="D434" s="315" t="s">
        <v>306</v>
      </c>
      <c r="E434" s="18" t="s">
        <v>245</v>
      </c>
      <c r="F434" s="316">
        <v>45.072</v>
      </c>
      <c r="G434" s="39"/>
      <c r="H434" s="45"/>
    </row>
    <row r="435" spans="1:8" s="2" customFormat="1" ht="16.8" customHeight="1">
      <c r="A435" s="39"/>
      <c r="B435" s="45"/>
      <c r="C435" s="315" t="s">
        <v>356</v>
      </c>
      <c r="D435" s="315" t="s">
        <v>357</v>
      </c>
      <c r="E435" s="18" t="s">
        <v>245</v>
      </c>
      <c r="F435" s="316">
        <v>103.583</v>
      </c>
      <c r="G435" s="39"/>
      <c r="H435" s="45"/>
    </row>
    <row r="436" spans="1:8" s="2" customFormat="1" ht="16.8" customHeight="1">
      <c r="A436" s="39"/>
      <c r="B436" s="45"/>
      <c r="C436" s="311" t="s">
        <v>901</v>
      </c>
      <c r="D436" s="312" t="s">
        <v>1</v>
      </c>
      <c r="E436" s="313" t="s">
        <v>1</v>
      </c>
      <c r="F436" s="314">
        <v>0.725</v>
      </c>
      <c r="G436" s="39"/>
      <c r="H436" s="45"/>
    </row>
    <row r="437" spans="1:8" s="2" customFormat="1" ht="16.8" customHeight="1">
      <c r="A437" s="39"/>
      <c r="B437" s="45"/>
      <c r="C437" s="315" t="s">
        <v>1</v>
      </c>
      <c r="D437" s="315" t="s">
        <v>199</v>
      </c>
      <c r="E437" s="18" t="s">
        <v>1</v>
      </c>
      <c r="F437" s="316">
        <v>0</v>
      </c>
      <c r="G437" s="39"/>
      <c r="H437" s="45"/>
    </row>
    <row r="438" spans="1:8" s="2" customFormat="1" ht="16.8" customHeight="1">
      <c r="A438" s="39"/>
      <c r="B438" s="45"/>
      <c r="C438" s="315" t="s">
        <v>1</v>
      </c>
      <c r="D438" s="315" t="s">
        <v>921</v>
      </c>
      <c r="E438" s="18" t="s">
        <v>1</v>
      </c>
      <c r="F438" s="316">
        <v>0.85</v>
      </c>
      <c r="G438" s="39"/>
      <c r="H438" s="45"/>
    </row>
    <row r="439" spans="1:8" s="2" customFormat="1" ht="16.8" customHeight="1">
      <c r="A439" s="39"/>
      <c r="B439" s="45"/>
      <c r="C439" s="315" t="s">
        <v>1</v>
      </c>
      <c r="D439" s="315" t="s">
        <v>922</v>
      </c>
      <c r="E439" s="18" t="s">
        <v>1</v>
      </c>
      <c r="F439" s="316">
        <v>-0.125</v>
      </c>
      <c r="G439" s="39"/>
      <c r="H439" s="45"/>
    </row>
    <row r="440" spans="1:8" s="2" customFormat="1" ht="16.8" customHeight="1">
      <c r="A440" s="39"/>
      <c r="B440" s="45"/>
      <c r="C440" s="315" t="s">
        <v>901</v>
      </c>
      <c r="D440" s="315" t="s">
        <v>142</v>
      </c>
      <c r="E440" s="18" t="s">
        <v>1</v>
      </c>
      <c r="F440" s="316">
        <v>0.725</v>
      </c>
      <c r="G440" s="39"/>
      <c r="H440" s="45"/>
    </row>
    <row r="441" spans="1:8" s="2" customFormat="1" ht="16.8" customHeight="1">
      <c r="A441" s="39"/>
      <c r="B441" s="45"/>
      <c r="C441" s="317" t="s">
        <v>1405</v>
      </c>
      <c r="D441" s="39"/>
      <c r="E441" s="39"/>
      <c r="F441" s="39"/>
      <c r="G441" s="39"/>
      <c r="H441" s="45"/>
    </row>
    <row r="442" spans="1:8" s="2" customFormat="1" ht="12">
      <c r="A442" s="39"/>
      <c r="B442" s="45"/>
      <c r="C442" s="315" t="s">
        <v>918</v>
      </c>
      <c r="D442" s="315" t="s">
        <v>919</v>
      </c>
      <c r="E442" s="18" t="s">
        <v>245</v>
      </c>
      <c r="F442" s="316">
        <v>0.218</v>
      </c>
      <c r="G442" s="39"/>
      <c r="H442" s="45"/>
    </row>
    <row r="443" spans="1:8" s="2" customFormat="1" ht="12">
      <c r="A443" s="39"/>
      <c r="B443" s="45"/>
      <c r="C443" s="315" t="s">
        <v>924</v>
      </c>
      <c r="D443" s="315" t="s">
        <v>925</v>
      </c>
      <c r="E443" s="18" t="s">
        <v>245</v>
      </c>
      <c r="F443" s="316">
        <v>0.508</v>
      </c>
      <c r="G443" s="39"/>
      <c r="H443" s="45"/>
    </row>
    <row r="444" spans="1:8" s="2" customFormat="1" ht="12">
      <c r="A444" s="39"/>
      <c r="B444" s="45"/>
      <c r="C444" s="315" t="s">
        <v>305</v>
      </c>
      <c r="D444" s="315" t="s">
        <v>306</v>
      </c>
      <c r="E444" s="18" t="s">
        <v>245</v>
      </c>
      <c r="F444" s="316">
        <v>45.072</v>
      </c>
      <c r="G444" s="39"/>
      <c r="H444" s="45"/>
    </row>
    <row r="445" spans="1:8" s="2" customFormat="1" ht="16.8" customHeight="1">
      <c r="A445" s="39"/>
      <c r="B445" s="45"/>
      <c r="C445" s="315" t="s">
        <v>356</v>
      </c>
      <c r="D445" s="315" t="s">
        <v>357</v>
      </c>
      <c r="E445" s="18" t="s">
        <v>245</v>
      </c>
      <c r="F445" s="316">
        <v>103.583</v>
      </c>
      <c r="G445" s="39"/>
      <c r="H445" s="45"/>
    </row>
    <row r="446" spans="1:8" s="2" customFormat="1" ht="26.4" customHeight="1">
      <c r="A446" s="39"/>
      <c r="B446" s="45"/>
      <c r="C446" s="310" t="s">
        <v>1411</v>
      </c>
      <c r="D446" s="310" t="s">
        <v>98</v>
      </c>
      <c r="E446" s="39"/>
      <c r="F446" s="39"/>
      <c r="G446" s="39"/>
      <c r="H446" s="45"/>
    </row>
    <row r="447" spans="1:8" s="2" customFormat="1" ht="16.8" customHeight="1">
      <c r="A447" s="39"/>
      <c r="B447" s="45"/>
      <c r="C447" s="311" t="s">
        <v>779</v>
      </c>
      <c r="D447" s="312" t="s">
        <v>133</v>
      </c>
      <c r="E447" s="313" t="s">
        <v>1</v>
      </c>
      <c r="F447" s="314">
        <v>0.77</v>
      </c>
      <c r="G447" s="39"/>
      <c r="H447" s="45"/>
    </row>
    <row r="448" spans="1:8" s="2" customFormat="1" ht="16.8" customHeight="1">
      <c r="A448" s="39"/>
      <c r="B448" s="45"/>
      <c r="C448" s="315" t="s">
        <v>1</v>
      </c>
      <c r="D448" s="315" t="s">
        <v>191</v>
      </c>
      <c r="E448" s="18" t="s">
        <v>1</v>
      </c>
      <c r="F448" s="316">
        <v>0</v>
      </c>
      <c r="G448" s="39"/>
      <c r="H448" s="45"/>
    </row>
    <row r="449" spans="1:8" s="2" customFormat="1" ht="16.8" customHeight="1">
      <c r="A449" s="39"/>
      <c r="B449" s="45"/>
      <c r="C449" s="315" t="s">
        <v>1</v>
      </c>
      <c r="D449" s="315" t="s">
        <v>308</v>
      </c>
      <c r="E449" s="18" t="s">
        <v>1</v>
      </c>
      <c r="F449" s="316">
        <v>0</v>
      </c>
      <c r="G449" s="39"/>
      <c r="H449" s="45"/>
    </row>
    <row r="450" spans="1:8" s="2" customFormat="1" ht="16.8" customHeight="1">
      <c r="A450" s="39"/>
      <c r="B450" s="45"/>
      <c r="C450" s="315" t="s">
        <v>1</v>
      </c>
      <c r="D450" s="315" t="s">
        <v>309</v>
      </c>
      <c r="E450" s="18" t="s">
        <v>1</v>
      </c>
      <c r="F450" s="316">
        <v>0</v>
      </c>
      <c r="G450" s="39"/>
      <c r="H450" s="45"/>
    </row>
    <row r="451" spans="1:8" s="2" customFormat="1" ht="16.8" customHeight="1">
      <c r="A451" s="39"/>
      <c r="B451" s="45"/>
      <c r="C451" s="315" t="s">
        <v>1</v>
      </c>
      <c r="D451" s="315" t="s">
        <v>1156</v>
      </c>
      <c r="E451" s="18" t="s">
        <v>1</v>
      </c>
      <c r="F451" s="316">
        <v>0.77</v>
      </c>
      <c r="G451" s="39"/>
      <c r="H451" s="45"/>
    </row>
    <row r="452" spans="1:8" s="2" customFormat="1" ht="16.8" customHeight="1">
      <c r="A452" s="39"/>
      <c r="B452" s="45"/>
      <c r="C452" s="315" t="s">
        <v>779</v>
      </c>
      <c r="D452" s="315" t="s">
        <v>133</v>
      </c>
      <c r="E452" s="18" t="s">
        <v>1</v>
      </c>
      <c r="F452" s="316">
        <v>0.77</v>
      </c>
      <c r="G452" s="39"/>
      <c r="H452" s="45"/>
    </row>
    <row r="453" spans="1:8" s="2" customFormat="1" ht="16.8" customHeight="1">
      <c r="A453" s="39"/>
      <c r="B453" s="45"/>
      <c r="C453" s="317" t="s">
        <v>1405</v>
      </c>
      <c r="D453" s="39"/>
      <c r="E453" s="39"/>
      <c r="F453" s="39"/>
      <c r="G453" s="39"/>
      <c r="H453" s="45"/>
    </row>
    <row r="454" spans="1:8" s="2" customFormat="1" ht="12">
      <c r="A454" s="39"/>
      <c r="B454" s="45"/>
      <c r="C454" s="315" t="s">
        <v>305</v>
      </c>
      <c r="D454" s="315" t="s">
        <v>306</v>
      </c>
      <c r="E454" s="18" t="s">
        <v>245</v>
      </c>
      <c r="F454" s="316">
        <v>2.266</v>
      </c>
      <c r="G454" s="39"/>
      <c r="H454" s="45"/>
    </row>
    <row r="455" spans="1:8" s="2" customFormat="1" ht="16.8" customHeight="1">
      <c r="A455" s="39"/>
      <c r="B455" s="45"/>
      <c r="C455" s="315" t="s">
        <v>337</v>
      </c>
      <c r="D455" s="315" t="s">
        <v>338</v>
      </c>
      <c r="E455" s="18" t="s">
        <v>245</v>
      </c>
      <c r="F455" s="316">
        <v>7.546</v>
      </c>
      <c r="G455" s="39"/>
      <c r="H455" s="45"/>
    </row>
    <row r="456" spans="1:8" s="2" customFormat="1" ht="16.8" customHeight="1">
      <c r="A456" s="39"/>
      <c r="B456" s="45"/>
      <c r="C456" s="315" t="s">
        <v>408</v>
      </c>
      <c r="D456" s="315" t="s">
        <v>409</v>
      </c>
      <c r="E456" s="18" t="s">
        <v>410</v>
      </c>
      <c r="F456" s="316">
        <v>0.77</v>
      </c>
      <c r="G456" s="39"/>
      <c r="H456" s="45"/>
    </row>
    <row r="457" spans="1:8" s="2" customFormat="1" ht="16.8" customHeight="1">
      <c r="A457" s="39"/>
      <c r="B457" s="45"/>
      <c r="C457" s="311" t="s">
        <v>781</v>
      </c>
      <c r="D457" s="312" t="s">
        <v>133</v>
      </c>
      <c r="E457" s="313" t="s">
        <v>1</v>
      </c>
      <c r="F457" s="314">
        <v>2.693</v>
      </c>
      <c r="G457" s="39"/>
      <c r="H457" s="45"/>
    </row>
    <row r="458" spans="1:8" s="2" customFormat="1" ht="16.8" customHeight="1">
      <c r="A458" s="39"/>
      <c r="B458" s="45"/>
      <c r="C458" s="315" t="s">
        <v>1</v>
      </c>
      <c r="D458" s="315" t="s">
        <v>312</v>
      </c>
      <c r="E458" s="18" t="s">
        <v>1</v>
      </c>
      <c r="F458" s="316">
        <v>0</v>
      </c>
      <c r="G458" s="39"/>
      <c r="H458" s="45"/>
    </row>
    <row r="459" spans="1:8" s="2" customFormat="1" ht="16.8" customHeight="1">
      <c r="A459" s="39"/>
      <c r="B459" s="45"/>
      <c r="C459" s="315" t="s">
        <v>1</v>
      </c>
      <c r="D459" s="315" t="s">
        <v>1157</v>
      </c>
      <c r="E459" s="18" t="s">
        <v>1</v>
      </c>
      <c r="F459" s="316">
        <v>2.693</v>
      </c>
      <c r="G459" s="39"/>
      <c r="H459" s="45"/>
    </row>
    <row r="460" spans="1:8" s="2" customFormat="1" ht="16.8" customHeight="1">
      <c r="A460" s="39"/>
      <c r="B460" s="45"/>
      <c r="C460" s="315" t="s">
        <v>781</v>
      </c>
      <c r="D460" s="315" t="s">
        <v>133</v>
      </c>
      <c r="E460" s="18" t="s">
        <v>1</v>
      </c>
      <c r="F460" s="316">
        <v>2.693</v>
      </c>
      <c r="G460" s="39"/>
      <c r="H460" s="45"/>
    </row>
    <row r="461" spans="1:8" s="2" customFormat="1" ht="16.8" customHeight="1">
      <c r="A461" s="39"/>
      <c r="B461" s="45"/>
      <c r="C461" s="317" t="s">
        <v>1405</v>
      </c>
      <c r="D461" s="39"/>
      <c r="E461" s="39"/>
      <c r="F461" s="39"/>
      <c r="G461" s="39"/>
      <c r="H461" s="45"/>
    </row>
    <row r="462" spans="1:8" s="2" customFormat="1" ht="12">
      <c r="A462" s="39"/>
      <c r="B462" s="45"/>
      <c r="C462" s="315" t="s">
        <v>305</v>
      </c>
      <c r="D462" s="315" t="s">
        <v>306</v>
      </c>
      <c r="E462" s="18" t="s">
        <v>245</v>
      </c>
      <c r="F462" s="316">
        <v>2.266</v>
      </c>
      <c r="G462" s="39"/>
      <c r="H462" s="45"/>
    </row>
    <row r="463" spans="1:8" s="2" customFormat="1" ht="16.8" customHeight="1">
      <c r="A463" s="39"/>
      <c r="B463" s="45"/>
      <c r="C463" s="315" t="s">
        <v>361</v>
      </c>
      <c r="D463" s="315" t="s">
        <v>362</v>
      </c>
      <c r="E463" s="18" t="s">
        <v>245</v>
      </c>
      <c r="F463" s="316">
        <v>2.685</v>
      </c>
      <c r="G463" s="39"/>
      <c r="H463" s="45"/>
    </row>
    <row r="464" spans="1:8" s="2" customFormat="1" ht="16.8" customHeight="1">
      <c r="A464" s="39"/>
      <c r="B464" s="45"/>
      <c r="C464" s="311" t="s">
        <v>112</v>
      </c>
      <c r="D464" s="312" t="s">
        <v>1</v>
      </c>
      <c r="E464" s="313" t="s">
        <v>1</v>
      </c>
      <c r="F464" s="314">
        <v>7.019</v>
      </c>
      <c r="G464" s="39"/>
      <c r="H464" s="45"/>
    </row>
    <row r="465" spans="1:8" s="2" customFormat="1" ht="16.8" customHeight="1">
      <c r="A465" s="39"/>
      <c r="B465" s="45"/>
      <c r="C465" s="315" t="s">
        <v>112</v>
      </c>
      <c r="D465" s="315" t="s">
        <v>1173</v>
      </c>
      <c r="E465" s="18" t="s">
        <v>1</v>
      </c>
      <c r="F465" s="316">
        <v>7.019</v>
      </c>
      <c r="G465" s="39"/>
      <c r="H465" s="45"/>
    </row>
    <row r="466" spans="1:8" s="2" customFormat="1" ht="16.8" customHeight="1">
      <c r="A466" s="39"/>
      <c r="B466" s="45"/>
      <c r="C466" s="317" t="s">
        <v>1405</v>
      </c>
      <c r="D466" s="39"/>
      <c r="E466" s="39"/>
      <c r="F466" s="39"/>
      <c r="G466" s="39"/>
      <c r="H466" s="45"/>
    </row>
    <row r="467" spans="1:8" s="2" customFormat="1" ht="16.8" customHeight="1">
      <c r="A467" s="39"/>
      <c r="B467" s="45"/>
      <c r="C467" s="315" t="s">
        <v>742</v>
      </c>
      <c r="D467" s="315" t="s">
        <v>743</v>
      </c>
      <c r="E467" s="18" t="s">
        <v>352</v>
      </c>
      <c r="F467" s="316">
        <v>7.019</v>
      </c>
      <c r="G467" s="39"/>
      <c r="H467" s="45"/>
    </row>
    <row r="468" spans="1:8" s="2" customFormat="1" ht="16.8" customHeight="1">
      <c r="A468" s="39"/>
      <c r="B468" s="45"/>
      <c r="C468" s="315" t="s">
        <v>747</v>
      </c>
      <c r="D468" s="315" t="s">
        <v>748</v>
      </c>
      <c r="E468" s="18" t="s">
        <v>352</v>
      </c>
      <c r="F468" s="316">
        <v>91.247</v>
      </c>
      <c r="G468" s="39"/>
      <c r="H468" s="45"/>
    </row>
    <row r="469" spans="1:8" s="2" customFormat="1" ht="16.8" customHeight="1">
      <c r="A469" s="39"/>
      <c r="B469" s="45"/>
      <c r="C469" s="315" t="s">
        <v>753</v>
      </c>
      <c r="D469" s="315" t="s">
        <v>754</v>
      </c>
      <c r="E469" s="18" t="s">
        <v>352</v>
      </c>
      <c r="F469" s="316">
        <v>7.019</v>
      </c>
      <c r="G469" s="39"/>
      <c r="H469" s="45"/>
    </row>
    <row r="470" spans="1:8" s="2" customFormat="1" ht="12">
      <c r="A470" s="39"/>
      <c r="B470" s="45"/>
      <c r="C470" s="315" t="s">
        <v>763</v>
      </c>
      <c r="D470" s="315" t="s">
        <v>764</v>
      </c>
      <c r="E470" s="18" t="s">
        <v>352</v>
      </c>
      <c r="F470" s="316">
        <v>5.026</v>
      </c>
      <c r="G470" s="39"/>
      <c r="H470" s="45"/>
    </row>
    <row r="471" spans="1:8" s="2" customFormat="1" ht="16.8" customHeight="1">
      <c r="A471" s="39"/>
      <c r="B471" s="45"/>
      <c r="C471" s="311" t="s">
        <v>114</v>
      </c>
      <c r="D471" s="312" t="s">
        <v>1</v>
      </c>
      <c r="E471" s="313" t="s">
        <v>1</v>
      </c>
      <c r="F471" s="314">
        <v>32.3</v>
      </c>
      <c r="G471" s="39"/>
      <c r="H471" s="45"/>
    </row>
    <row r="472" spans="1:8" s="2" customFormat="1" ht="16.8" customHeight="1">
      <c r="A472" s="39"/>
      <c r="B472" s="45"/>
      <c r="C472" s="315" t="s">
        <v>1</v>
      </c>
      <c r="D472" s="315" t="s">
        <v>191</v>
      </c>
      <c r="E472" s="18" t="s">
        <v>1</v>
      </c>
      <c r="F472" s="316">
        <v>0</v>
      </c>
      <c r="G472" s="39"/>
      <c r="H472" s="45"/>
    </row>
    <row r="473" spans="1:8" s="2" customFormat="1" ht="16.8" customHeight="1">
      <c r="A473" s="39"/>
      <c r="B473" s="45"/>
      <c r="C473" s="315" t="s">
        <v>1</v>
      </c>
      <c r="D473" s="315" t="s">
        <v>1155</v>
      </c>
      <c r="E473" s="18" t="s">
        <v>1</v>
      </c>
      <c r="F473" s="316">
        <v>32.3</v>
      </c>
      <c r="G473" s="39"/>
      <c r="H473" s="45"/>
    </row>
    <row r="474" spans="1:8" s="2" customFormat="1" ht="16.8" customHeight="1">
      <c r="A474" s="39"/>
      <c r="B474" s="45"/>
      <c r="C474" s="315" t="s">
        <v>114</v>
      </c>
      <c r="D474" s="315" t="s">
        <v>142</v>
      </c>
      <c r="E474" s="18" t="s">
        <v>1</v>
      </c>
      <c r="F474" s="316">
        <v>32.3</v>
      </c>
      <c r="G474" s="39"/>
      <c r="H474" s="45"/>
    </row>
    <row r="475" spans="1:8" s="2" customFormat="1" ht="16.8" customHeight="1">
      <c r="A475" s="39"/>
      <c r="B475" s="45"/>
      <c r="C475" s="317" t="s">
        <v>1405</v>
      </c>
      <c r="D475" s="39"/>
      <c r="E475" s="39"/>
      <c r="F475" s="39"/>
      <c r="G475" s="39"/>
      <c r="H475" s="45"/>
    </row>
    <row r="476" spans="1:8" s="2" customFormat="1" ht="16.8" customHeight="1">
      <c r="A476" s="39"/>
      <c r="B476" s="45"/>
      <c r="C476" s="315" t="s">
        <v>292</v>
      </c>
      <c r="D476" s="315" t="s">
        <v>293</v>
      </c>
      <c r="E476" s="18" t="s">
        <v>186</v>
      </c>
      <c r="F476" s="316">
        <v>9.69</v>
      </c>
      <c r="G476" s="39"/>
      <c r="H476" s="45"/>
    </row>
    <row r="477" spans="1:8" s="2" customFormat="1" ht="16.8" customHeight="1">
      <c r="A477" s="39"/>
      <c r="B477" s="45"/>
      <c r="C477" s="315" t="s">
        <v>301</v>
      </c>
      <c r="D477" s="315" t="s">
        <v>302</v>
      </c>
      <c r="E477" s="18" t="s">
        <v>186</v>
      </c>
      <c r="F477" s="316">
        <v>9.69</v>
      </c>
      <c r="G477" s="39"/>
      <c r="H477" s="45"/>
    </row>
    <row r="478" spans="1:8" s="2" customFormat="1" ht="16.8" customHeight="1">
      <c r="A478" s="39"/>
      <c r="B478" s="45"/>
      <c r="C478" s="311" t="s">
        <v>785</v>
      </c>
      <c r="D478" s="312" t="s">
        <v>1</v>
      </c>
      <c r="E478" s="313" t="s">
        <v>1</v>
      </c>
      <c r="F478" s="314">
        <v>9.5</v>
      </c>
      <c r="G478" s="39"/>
      <c r="H478" s="45"/>
    </row>
    <row r="479" spans="1:8" s="2" customFormat="1" ht="16.8" customHeight="1">
      <c r="A479" s="39"/>
      <c r="B479" s="45"/>
      <c r="C479" s="315" t="s">
        <v>1</v>
      </c>
      <c r="D479" s="315" t="s">
        <v>982</v>
      </c>
      <c r="E479" s="18" t="s">
        <v>1</v>
      </c>
      <c r="F479" s="316">
        <v>0</v>
      </c>
      <c r="G479" s="39"/>
      <c r="H479" s="45"/>
    </row>
    <row r="480" spans="1:8" s="2" customFormat="1" ht="16.8" customHeight="1">
      <c r="A480" s="39"/>
      <c r="B480" s="45"/>
      <c r="C480" s="315" t="s">
        <v>1</v>
      </c>
      <c r="D480" s="315" t="s">
        <v>1165</v>
      </c>
      <c r="E480" s="18" t="s">
        <v>1</v>
      </c>
      <c r="F480" s="316">
        <v>9.5</v>
      </c>
      <c r="G480" s="39"/>
      <c r="H480" s="45"/>
    </row>
    <row r="481" spans="1:8" s="2" customFormat="1" ht="16.8" customHeight="1">
      <c r="A481" s="39"/>
      <c r="B481" s="45"/>
      <c r="C481" s="315" t="s">
        <v>785</v>
      </c>
      <c r="D481" s="315" t="s">
        <v>142</v>
      </c>
      <c r="E481" s="18" t="s">
        <v>1</v>
      </c>
      <c r="F481" s="316">
        <v>9.5</v>
      </c>
      <c r="G481" s="39"/>
      <c r="H481" s="45"/>
    </row>
    <row r="482" spans="1:8" s="2" customFormat="1" ht="16.8" customHeight="1">
      <c r="A482" s="39"/>
      <c r="B482" s="45"/>
      <c r="C482" s="317" t="s">
        <v>1405</v>
      </c>
      <c r="D482" s="39"/>
      <c r="E482" s="39"/>
      <c r="F482" s="39"/>
      <c r="G482" s="39"/>
      <c r="H482" s="45"/>
    </row>
    <row r="483" spans="1:8" s="2" customFormat="1" ht="16.8" customHeight="1">
      <c r="A483" s="39"/>
      <c r="B483" s="45"/>
      <c r="C483" s="315" t="s">
        <v>849</v>
      </c>
      <c r="D483" s="315" t="s">
        <v>850</v>
      </c>
      <c r="E483" s="18" t="s">
        <v>203</v>
      </c>
      <c r="F483" s="316">
        <v>9.5</v>
      </c>
      <c r="G483" s="39"/>
      <c r="H483" s="45"/>
    </row>
    <row r="484" spans="1:8" s="2" customFormat="1" ht="16.8" customHeight="1">
      <c r="A484" s="39"/>
      <c r="B484" s="45"/>
      <c r="C484" s="315" t="s">
        <v>853</v>
      </c>
      <c r="D484" s="315" t="s">
        <v>854</v>
      </c>
      <c r="E484" s="18" t="s">
        <v>203</v>
      </c>
      <c r="F484" s="316">
        <v>9.643</v>
      </c>
      <c r="G484" s="39"/>
      <c r="H484" s="45"/>
    </row>
    <row r="485" spans="1:8" s="2" customFormat="1" ht="16.8" customHeight="1">
      <c r="A485" s="39"/>
      <c r="B485" s="45"/>
      <c r="C485" s="311" t="s">
        <v>129</v>
      </c>
      <c r="D485" s="312" t="s">
        <v>1</v>
      </c>
      <c r="E485" s="313" t="s">
        <v>1</v>
      </c>
      <c r="F485" s="314">
        <v>8</v>
      </c>
      <c r="G485" s="39"/>
      <c r="H485" s="45"/>
    </row>
    <row r="486" spans="1:8" s="2" customFormat="1" ht="16.8" customHeight="1">
      <c r="A486" s="39"/>
      <c r="B486" s="45"/>
      <c r="C486" s="315" t="s">
        <v>1</v>
      </c>
      <c r="D486" s="315" t="s">
        <v>191</v>
      </c>
      <c r="E486" s="18" t="s">
        <v>1</v>
      </c>
      <c r="F486" s="316">
        <v>0</v>
      </c>
      <c r="G486" s="39"/>
      <c r="H486" s="45"/>
    </row>
    <row r="487" spans="1:8" s="2" customFormat="1" ht="16.8" customHeight="1">
      <c r="A487" s="39"/>
      <c r="B487" s="45"/>
      <c r="C487" s="315" t="s">
        <v>129</v>
      </c>
      <c r="D487" s="315" t="s">
        <v>1171</v>
      </c>
      <c r="E487" s="18" t="s">
        <v>1</v>
      </c>
      <c r="F487" s="316">
        <v>8</v>
      </c>
      <c r="G487" s="39"/>
      <c r="H487" s="45"/>
    </row>
    <row r="488" spans="1:8" s="2" customFormat="1" ht="16.8" customHeight="1">
      <c r="A488" s="39"/>
      <c r="B488" s="45"/>
      <c r="C488" s="317" t="s">
        <v>1405</v>
      </c>
      <c r="D488" s="39"/>
      <c r="E488" s="39"/>
      <c r="F488" s="39"/>
      <c r="G488" s="39"/>
      <c r="H488" s="45"/>
    </row>
    <row r="489" spans="1:8" s="2" customFormat="1" ht="16.8" customHeight="1">
      <c r="A489" s="39"/>
      <c r="B489" s="45"/>
      <c r="C489" s="315" t="s">
        <v>871</v>
      </c>
      <c r="D489" s="315" t="s">
        <v>872</v>
      </c>
      <c r="E489" s="18" t="s">
        <v>203</v>
      </c>
      <c r="F489" s="316">
        <v>8</v>
      </c>
      <c r="G489" s="39"/>
      <c r="H489" s="45"/>
    </row>
    <row r="490" spans="1:8" s="2" customFormat="1" ht="16.8" customHeight="1">
      <c r="A490" s="39"/>
      <c r="B490" s="45"/>
      <c r="C490" s="315" t="s">
        <v>716</v>
      </c>
      <c r="D490" s="315" t="s">
        <v>717</v>
      </c>
      <c r="E490" s="18" t="s">
        <v>203</v>
      </c>
      <c r="F490" s="316">
        <v>19</v>
      </c>
      <c r="G490" s="39"/>
      <c r="H490" s="45"/>
    </row>
    <row r="491" spans="1:8" s="2" customFormat="1" ht="16.8" customHeight="1">
      <c r="A491" s="39"/>
      <c r="B491" s="45"/>
      <c r="C491" s="315" t="s">
        <v>721</v>
      </c>
      <c r="D491" s="315" t="s">
        <v>722</v>
      </c>
      <c r="E491" s="18" t="s">
        <v>203</v>
      </c>
      <c r="F491" s="316">
        <v>19</v>
      </c>
      <c r="G491" s="39"/>
      <c r="H491" s="45"/>
    </row>
    <row r="492" spans="1:8" s="2" customFormat="1" ht="16.8" customHeight="1">
      <c r="A492" s="39"/>
      <c r="B492" s="45"/>
      <c r="C492" s="311" t="s">
        <v>118</v>
      </c>
      <c r="D492" s="312" t="s">
        <v>1</v>
      </c>
      <c r="E492" s="313" t="s">
        <v>1</v>
      </c>
      <c r="F492" s="314">
        <v>7.546</v>
      </c>
      <c r="G492" s="39"/>
      <c r="H492" s="45"/>
    </row>
    <row r="493" spans="1:8" s="2" customFormat="1" ht="16.8" customHeight="1">
      <c r="A493" s="39"/>
      <c r="B493" s="45"/>
      <c r="C493" s="315" t="s">
        <v>1</v>
      </c>
      <c r="D493" s="315" t="s">
        <v>191</v>
      </c>
      <c r="E493" s="18" t="s">
        <v>1</v>
      </c>
      <c r="F493" s="316">
        <v>0</v>
      </c>
      <c r="G493" s="39"/>
      <c r="H493" s="45"/>
    </row>
    <row r="494" spans="1:8" s="2" customFormat="1" ht="16.8" customHeight="1">
      <c r="A494" s="39"/>
      <c r="B494" s="45"/>
      <c r="C494" s="315" t="s">
        <v>1</v>
      </c>
      <c r="D494" s="315" t="s">
        <v>381</v>
      </c>
      <c r="E494" s="18" t="s">
        <v>1</v>
      </c>
      <c r="F494" s="316">
        <v>0</v>
      </c>
      <c r="G494" s="39"/>
      <c r="H494" s="45"/>
    </row>
    <row r="495" spans="1:8" s="2" customFormat="1" ht="16.8" customHeight="1">
      <c r="A495" s="39"/>
      <c r="B495" s="45"/>
      <c r="C495" s="315" t="s">
        <v>1</v>
      </c>
      <c r="D495" s="315" t="s">
        <v>831</v>
      </c>
      <c r="E495" s="18" t="s">
        <v>1</v>
      </c>
      <c r="F495" s="316">
        <v>7.546</v>
      </c>
      <c r="G495" s="39"/>
      <c r="H495" s="45"/>
    </row>
    <row r="496" spans="1:8" s="2" customFormat="1" ht="16.8" customHeight="1">
      <c r="A496" s="39"/>
      <c r="B496" s="45"/>
      <c r="C496" s="315" t="s">
        <v>118</v>
      </c>
      <c r="D496" s="315" t="s">
        <v>142</v>
      </c>
      <c r="E496" s="18" t="s">
        <v>1</v>
      </c>
      <c r="F496" s="316">
        <v>7.546</v>
      </c>
      <c r="G496" s="39"/>
      <c r="H496" s="45"/>
    </row>
    <row r="497" spans="1:8" s="2" customFormat="1" ht="16.8" customHeight="1">
      <c r="A497" s="39"/>
      <c r="B497" s="45"/>
      <c r="C497" s="317" t="s">
        <v>1405</v>
      </c>
      <c r="D497" s="39"/>
      <c r="E497" s="39"/>
      <c r="F497" s="39"/>
      <c r="G497" s="39"/>
      <c r="H497" s="45"/>
    </row>
    <row r="498" spans="1:8" s="2" customFormat="1" ht="16.8" customHeight="1">
      <c r="A498" s="39"/>
      <c r="B498" s="45"/>
      <c r="C498" s="315" t="s">
        <v>337</v>
      </c>
      <c r="D498" s="315" t="s">
        <v>338</v>
      </c>
      <c r="E498" s="18" t="s">
        <v>245</v>
      </c>
      <c r="F498" s="316">
        <v>7.546</v>
      </c>
      <c r="G498" s="39"/>
      <c r="H498" s="45"/>
    </row>
    <row r="499" spans="1:8" s="2" customFormat="1" ht="12">
      <c r="A499" s="39"/>
      <c r="B499" s="45"/>
      <c r="C499" s="315" t="s">
        <v>384</v>
      </c>
      <c r="D499" s="315" t="s">
        <v>385</v>
      </c>
      <c r="E499" s="18" t="s">
        <v>245</v>
      </c>
      <c r="F499" s="316">
        <v>7.546</v>
      </c>
      <c r="G499" s="39"/>
      <c r="H499" s="45"/>
    </row>
    <row r="500" spans="1:8" s="2" customFormat="1" ht="16.8" customHeight="1">
      <c r="A500" s="39"/>
      <c r="B500" s="45"/>
      <c r="C500" s="311" t="s">
        <v>120</v>
      </c>
      <c r="D500" s="312" t="s">
        <v>121</v>
      </c>
      <c r="E500" s="313" t="s">
        <v>1</v>
      </c>
      <c r="F500" s="314">
        <v>2.685</v>
      </c>
      <c r="G500" s="39"/>
      <c r="H500" s="45"/>
    </row>
    <row r="501" spans="1:8" s="2" customFormat="1" ht="16.8" customHeight="1">
      <c r="A501" s="39"/>
      <c r="B501" s="45"/>
      <c r="C501" s="315" t="s">
        <v>120</v>
      </c>
      <c r="D501" s="315" t="s">
        <v>1162</v>
      </c>
      <c r="E501" s="18" t="s">
        <v>1</v>
      </c>
      <c r="F501" s="316">
        <v>2.685</v>
      </c>
      <c r="G501" s="39"/>
      <c r="H501" s="45"/>
    </row>
    <row r="502" spans="1:8" s="2" customFormat="1" ht="16.8" customHeight="1">
      <c r="A502" s="39"/>
      <c r="B502" s="45"/>
      <c r="C502" s="317" t="s">
        <v>1405</v>
      </c>
      <c r="D502" s="39"/>
      <c r="E502" s="39"/>
      <c r="F502" s="39"/>
      <c r="G502" s="39"/>
      <c r="H502" s="45"/>
    </row>
    <row r="503" spans="1:8" s="2" customFormat="1" ht="16.8" customHeight="1">
      <c r="A503" s="39"/>
      <c r="B503" s="45"/>
      <c r="C503" s="315" t="s">
        <v>361</v>
      </c>
      <c r="D503" s="315" t="s">
        <v>362</v>
      </c>
      <c r="E503" s="18" t="s">
        <v>245</v>
      </c>
      <c r="F503" s="316">
        <v>2.685</v>
      </c>
      <c r="G503" s="39"/>
      <c r="H503" s="45"/>
    </row>
    <row r="504" spans="1:8" s="2" customFormat="1" ht="16.8" customHeight="1">
      <c r="A504" s="39"/>
      <c r="B504" s="45"/>
      <c r="C504" s="315" t="s">
        <v>337</v>
      </c>
      <c r="D504" s="315" t="s">
        <v>338</v>
      </c>
      <c r="E504" s="18" t="s">
        <v>245</v>
      </c>
      <c r="F504" s="316">
        <v>7.546</v>
      </c>
      <c r="G504" s="39"/>
      <c r="H504" s="45"/>
    </row>
    <row r="505" spans="1:8" s="2" customFormat="1" ht="16.8" customHeight="1">
      <c r="A505" s="39"/>
      <c r="B505" s="45"/>
      <c r="C505" s="315" t="s">
        <v>375</v>
      </c>
      <c r="D505" s="315" t="s">
        <v>376</v>
      </c>
      <c r="E505" s="18" t="s">
        <v>352</v>
      </c>
      <c r="F505" s="316">
        <v>4.833</v>
      </c>
      <c r="G505" s="39"/>
      <c r="H505" s="45"/>
    </row>
    <row r="506" spans="1:8" s="2" customFormat="1" ht="16.8" customHeight="1">
      <c r="A506" s="39"/>
      <c r="B506" s="45"/>
      <c r="C506" s="311" t="s">
        <v>126</v>
      </c>
      <c r="D506" s="312" t="s">
        <v>1</v>
      </c>
      <c r="E506" s="313" t="s">
        <v>1</v>
      </c>
      <c r="F506" s="314">
        <v>4.091</v>
      </c>
      <c r="G506" s="39"/>
      <c r="H506" s="45"/>
    </row>
    <row r="507" spans="1:8" s="2" customFormat="1" ht="16.8" customHeight="1">
      <c r="A507" s="39"/>
      <c r="B507" s="45"/>
      <c r="C507" s="315" t="s">
        <v>126</v>
      </c>
      <c r="D507" s="315" t="s">
        <v>823</v>
      </c>
      <c r="E507" s="18" t="s">
        <v>1</v>
      </c>
      <c r="F507" s="316">
        <v>4.091</v>
      </c>
      <c r="G507" s="39"/>
      <c r="H507" s="45"/>
    </row>
    <row r="508" spans="1:8" s="2" customFormat="1" ht="16.8" customHeight="1">
      <c r="A508" s="39"/>
      <c r="B508" s="45"/>
      <c r="C508" s="317" t="s">
        <v>1405</v>
      </c>
      <c r="D508" s="39"/>
      <c r="E508" s="39"/>
      <c r="F508" s="39"/>
      <c r="G508" s="39"/>
      <c r="H508" s="45"/>
    </row>
    <row r="509" spans="1:8" s="2" customFormat="1" ht="12">
      <c r="A509" s="39"/>
      <c r="B509" s="45"/>
      <c r="C509" s="315" t="s">
        <v>305</v>
      </c>
      <c r="D509" s="315" t="s">
        <v>306</v>
      </c>
      <c r="E509" s="18" t="s">
        <v>245</v>
      </c>
      <c r="F509" s="316">
        <v>2.266</v>
      </c>
      <c r="G509" s="39"/>
      <c r="H509" s="45"/>
    </row>
    <row r="510" spans="1:8" s="2" customFormat="1" ht="16.8" customHeight="1">
      <c r="A510" s="39"/>
      <c r="B510" s="45"/>
      <c r="C510" s="315" t="s">
        <v>337</v>
      </c>
      <c r="D510" s="315" t="s">
        <v>338</v>
      </c>
      <c r="E510" s="18" t="s">
        <v>245</v>
      </c>
      <c r="F510" s="316">
        <v>7.546</v>
      </c>
      <c r="G510" s="39"/>
      <c r="H510" s="45"/>
    </row>
    <row r="511" spans="1:8" s="2" customFormat="1" ht="16.8" customHeight="1">
      <c r="A511" s="39"/>
      <c r="B511" s="45"/>
      <c r="C511" s="315" t="s">
        <v>370</v>
      </c>
      <c r="D511" s="315" t="s">
        <v>371</v>
      </c>
      <c r="E511" s="18" t="s">
        <v>352</v>
      </c>
      <c r="F511" s="316">
        <v>7.364</v>
      </c>
      <c r="G511" s="39"/>
      <c r="H511" s="45"/>
    </row>
    <row r="512" spans="1:8" s="2" customFormat="1" ht="16.8" customHeight="1">
      <c r="A512" s="39"/>
      <c r="B512" s="45"/>
      <c r="C512" s="311" t="s">
        <v>148</v>
      </c>
      <c r="D512" s="312" t="s">
        <v>1</v>
      </c>
      <c r="E512" s="313" t="s">
        <v>1</v>
      </c>
      <c r="F512" s="314">
        <v>6.6</v>
      </c>
      <c r="G512" s="39"/>
      <c r="H512" s="45"/>
    </row>
    <row r="513" spans="1:8" s="2" customFormat="1" ht="16.8" customHeight="1">
      <c r="A513" s="39"/>
      <c r="B513" s="45"/>
      <c r="C513" s="311" t="s">
        <v>144</v>
      </c>
      <c r="D513" s="312" t="s">
        <v>1</v>
      </c>
      <c r="E513" s="313" t="s">
        <v>1</v>
      </c>
      <c r="F513" s="314">
        <v>7.554</v>
      </c>
      <c r="G513" s="39"/>
      <c r="H513" s="45"/>
    </row>
    <row r="514" spans="1:8" s="2" customFormat="1" ht="16.8" customHeight="1">
      <c r="A514" s="39"/>
      <c r="B514" s="45"/>
      <c r="C514" s="315" t="s">
        <v>144</v>
      </c>
      <c r="D514" s="315" t="s">
        <v>319</v>
      </c>
      <c r="E514" s="18" t="s">
        <v>1</v>
      </c>
      <c r="F514" s="316">
        <v>7.554</v>
      </c>
      <c r="G514" s="39"/>
      <c r="H514" s="45"/>
    </row>
    <row r="515" spans="1:8" s="2" customFormat="1" ht="16.8" customHeight="1">
      <c r="A515" s="39"/>
      <c r="B515" s="45"/>
      <c r="C515" s="317" t="s">
        <v>1405</v>
      </c>
      <c r="D515" s="39"/>
      <c r="E515" s="39"/>
      <c r="F515" s="39"/>
      <c r="G515" s="39"/>
      <c r="H515" s="45"/>
    </row>
    <row r="516" spans="1:8" s="2" customFormat="1" ht="12">
      <c r="A516" s="39"/>
      <c r="B516" s="45"/>
      <c r="C516" s="315" t="s">
        <v>305</v>
      </c>
      <c r="D516" s="315" t="s">
        <v>306</v>
      </c>
      <c r="E516" s="18" t="s">
        <v>245</v>
      </c>
      <c r="F516" s="316">
        <v>2.266</v>
      </c>
      <c r="G516" s="39"/>
      <c r="H516" s="45"/>
    </row>
    <row r="517" spans="1:8" s="2" customFormat="1" ht="12">
      <c r="A517" s="39"/>
      <c r="B517" s="45"/>
      <c r="C517" s="315" t="s">
        <v>322</v>
      </c>
      <c r="D517" s="315" t="s">
        <v>323</v>
      </c>
      <c r="E517" s="18" t="s">
        <v>245</v>
      </c>
      <c r="F517" s="316">
        <v>9.065</v>
      </c>
      <c r="G517" s="39"/>
      <c r="H517" s="45"/>
    </row>
    <row r="518" spans="1:8" s="2" customFormat="1" ht="12">
      <c r="A518" s="39"/>
      <c r="B518" s="45"/>
      <c r="C518" s="315" t="s">
        <v>327</v>
      </c>
      <c r="D518" s="315" t="s">
        <v>328</v>
      </c>
      <c r="E518" s="18" t="s">
        <v>245</v>
      </c>
      <c r="F518" s="316">
        <v>5.288</v>
      </c>
      <c r="G518" s="39"/>
      <c r="H518" s="45"/>
    </row>
    <row r="519" spans="1:8" s="2" customFormat="1" ht="12">
      <c r="A519" s="39"/>
      <c r="B519" s="45"/>
      <c r="C519" s="315" t="s">
        <v>332</v>
      </c>
      <c r="D519" s="315" t="s">
        <v>333</v>
      </c>
      <c r="E519" s="18" t="s">
        <v>245</v>
      </c>
      <c r="F519" s="316">
        <v>21.151</v>
      </c>
      <c r="G519" s="39"/>
      <c r="H519" s="45"/>
    </row>
    <row r="520" spans="1:8" s="2" customFormat="1" ht="16.8" customHeight="1">
      <c r="A520" s="39"/>
      <c r="B520" s="45"/>
      <c r="C520" s="315" t="s">
        <v>337</v>
      </c>
      <c r="D520" s="315" t="s">
        <v>338</v>
      </c>
      <c r="E520" s="18" t="s">
        <v>245</v>
      </c>
      <c r="F520" s="316">
        <v>5.288</v>
      </c>
      <c r="G520" s="39"/>
      <c r="H520" s="45"/>
    </row>
    <row r="521" spans="1:8" s="2" customFormat="1" ht="16.8" customHeight="1">
      <c r="A521" s="39"/>
      <c r="B521" s="45"/>
      <c r="C521" s="315" t="s">
        <v>337</v>
      </c>
      <c r="D521" s="315" t="s">
        <v>338</v>
      </c>
      <c r="E521" s="18" t="s">
        <v>245</v>
      </c>
      <c r="F521" s="316">
        <v>2.266</v>
      </c>
      <c r="G521" s="39"/>
      <c r="H521" s="45"/>
    </row>
    <row r="522" spans="1:8" s="2" customFormat="1" ht="12">
      <c r="A522" s="39"/>
      <c r="B522" s="45"/>
      <c r="C522" s="315" t="s">
        <v>350</v>
      </c>
      <c r="D522" s="315" t="s">
        <v>351</v>
      </c>
      <c r="E522" s="18" t="s">
        <v>352</v>
      </c>
      <c r="F522" s="316">
        <v>13.597</v>
      </c>
      <c r="G522" s="39"/>
      <c r="H522" s="45"/>
    </row>
    <row r="523" spans="1:8" s="2" customFormat="1" ht="16.8" customHeight="1">
      <c r="A523" s="39"/>
      <c r="B523" s="45"/>
      <c r="C523" s="315" t="s">
        <v>345</v>
      </c>
      <c r="D523" s="315" t="s">
        <v>346</v>
      </c>
      <c r="E523" s="18" t="s">
        <v>245</v>
      </c>
      <c r="F523" s="316">
        <v>7.554</v>
      </c>
      <c r="G523" s="39"/>
      <c r="H523" s="45"/>
    </row>
    <row r="524" spans="1:8" s="2" customFormat="1" ht="16.8" customHeight="1">
      <c r="A524" s="39"/>
      <c r="B524" s="45"/>
      <c r="C524" s="311" t="s">
        <v>141</v>
      </c>
      <c r="D524" s="312" t="s">
        <v>142</v>
      </c>
      <c r="E524" s="313" t="s">
        <v>1</v>
      </c>
      <c r="F524" s="314">
        <v>3.463</v>
      </c>
      <c r="G524" s="39"/>
      <c r="H524" s="45"/>
    </row>
    <row r="525" spans="1:8" s="2" customFormat="1" ht="16.8" customHeight="1">
      <c r="A525" s="39"/>
      <c r="B525" s="45"/>
      <c r="C525" s="315" t="s">
        <v>1</v>
      </c>
      <c r="D525" s="315" t="s">
        <v>191</v>
      </c>
      <c r="E525" s="18" t="s">
        <v>1</v>
      </c>
      <c r="F525" s="316">
        <v>0</v>
      </c>
      <c r="G525" s="39"/>
      <c r="H525" s="45"/>
    </row>
    <row r="526" spans="1:8" s="2" customFormat="1" ht="16.8" customHeight="1">
      <c r="A526" s="39"/>
      <c r="B526" s="45"/>
      <c r="C526" s="315" t="s">
        <v>1</v>
      </c>
      <c r="D526" s="315" t="s">
        <v>308</v>
      </c>
      <c r="E526" s="18" t="s">
        <v>1</v>
      </c>
      <c r="F526" s="316">
        <v>0</v>
      </c>
      <c r="G526" s="39"/>
      <c r="H526" s="45"/>
    </row>
    <row r="527" spans="1:8" s="2" customFormat="1" ht="16.8" customHeight="1">
      <c r="A527" s="39"/>
      <c r="B527" s="45"/>
      <c r="C527" s="315" t="s">
        <v>1</v>
      </c>
      <c r="D527" s="315" t="s">
        <v>309</v>
      </c>
      <c r="E527" s="18" t="s">
        <v>1</v>
      </c>
      <c r="F527" s="316">
        <v>0</v>
      </c>
      <c r="G527" s="39"/>
      <c r="H527" s="45"/>
    </row>
    <row r="528" spans="1:8" s="2" customFormat="1" ht="16.8" customHeight="1">
      <c r="A528" s="39"/>
      <c r="B528" s="45"/>
      <c r="C528" s="315" t="s">
        <v>1</v>
      </c>
      <c r="D528" s="315" t="s">
        <v>1156</v>
      </c>
      <c r="E528" s="18" t="s">
        <v>1</v>
      </c>
      <c r="F528" s="316">
        <v>0.77</v>
      </c>
      <c r="G528" s="39"/>
      <c r="H528" s="45"/>
    </row>
    <row r="529" spans="1:8" s="2" customFormat="1" ht="16.8" customHeight="1">
      <c r="A529" s="39"/>
      <c r="B529" s="45"/>
      <c r="C529" s="315" t="s">
        <v>1</v>
      </c>
      <c r="D529" s="315" t="s">
        <v>312</v>
      </c>
      <c r="E529" s="18" t="s">
        <v>1</v>
      </c>
      <c r="F529" s="316">
        <v>0</v>
      </c>
      <c r="G529" s="39"/>
      <c r="H529" s="45"/>
    </row>
    <row r="530" spans="1:8" s="2" customFormat="1" ht="16.8" customHeight="1">
      <c r="A530" s="39"/>
      <c r="B530" s="45"/>
      <c r="C530" s="315" t="s">
        <v>1</v>
      </c>
      <c r="D530" s="315" t="s">
        <v>1157</v>
      </c>
      <c r="E530" s="18" t="s">
        <v>1</v>
      </c>
      <c r="F530" s="316">
        <v>2.693</v>
      </c>
      <c r="G530" s="39"/>
      <c r="H530" s="45"/>
    </row>
    <row r="531" spans="1:8" s="2" customFormat="1" ht="16.8" customHeight="1">
      <c r="A531" s="39"/>
      <c r="B531" s="45"/>
      <c r="C531" s="315" t="s">
        <v>141</v>
      </c>
      <c r="D531" s="315" t="s">
        <v>142</v>
      </c>
      <c r="E531" s="18" t="s">
        <v>1</v>
      </c>
      <c r="F531" s="316">
        <v>3.463</v>
      </c>
      <c r="G531" s="39"/>
      <c r="H531" s="45"/>
    </row>
    <row r="532" spans="1:8" s="2" customFormat="1" ht="16.8" customHeight="1">
      <c r="A532" s="39"/>
      <c r="B532" s="45"/>
      <c r="C532" s="317" t="s">
        <v>1405</v>
      </c>
      <c r="D532" s="39"/>
      <c r="E532" s="39"/>
      <c r="F532" s="39"/>
      <c r="G532" s="39"/>
      <c r="H532" s="45"/>
    </row>
    <row r="533" spans="1:8" s="2" customFormat="1" ht="12">
      <c r="A533" s="39"/>
      <c r="B533" s="45"/>
      <c r="C533" s="315" t="s">
        <v>305</v>
      </c>
      <c r="D533" s="315" t="s">
        <v>306</v>
      </c>
      <c r="E533" s="18" t="s">
        <v>245</v>
      </c>
      <c r="F533" s="316">
        <v>2.266</v>
      </c>
      <c r="G533" s="39"/>
      <c r="H533" s="45"/>
    </row>
    <row r="534" spans="1:8" s="2" customFormat="1" ht="16.8" customHeight="1">
      <c r="A534" s="39"/>
      <c r="B534" s="45"/>
      <c r="C534" s="315" t="s">
        <v>356</v>
      </c>
      <c r="D534" s="315" t="s">
        <v>357</v>
      </c>
      <c r="E534" s="18" t="s">
        <v>245</v>
      </c>
      <c r="F534" s="316">
        <v>6.764</v>
      </c>
      <c r="G534" s="39"/>
      <c r="H534" s="45"/>
    </row>
    <row r="535" spans="1:8" s="2" customFormat="1" ht="16.8" customHeight="1">
      <c r="A535" s="39"/>
      <c r="B535" s="45"/>
      <c r="C535" s="311" t="s">
        <v>146</v>
      </c>
      <c r="D535" s="312" t="s">
        <v>1</v>
      </c>
      <c r="E535" s="313" t="s">
        <v>1</v>
      </c>
      <c r="F535" s="314">
        <v>2.673</v>
      </c>
      <c r="G535" s="39"/>
      <c r="H535" s="45"/>
    </row>
    <row r="536" spans="1:8" s="2" customFormat="1" ht="16.8" customHeight="1">
      <c r="A536" s="39"/>
      <c r="B536" s="45"/>
      <c r="C536" s="315" t="s">
        <v>146</v>
      </c>
      <c r="D536" s="315" t="s">
        <v>1158</v>
      </c>
      <c r="E536" s="18" t="s">
        <v>1</v>
      </c>
      <c r="F536" s="316">
        <v>2.673</v>
      </c>
      <c r="G536" s="39"/>
      <c r="H536" s="45"/>
    </row>
    <row r="537" spans="1:8" s="2" customFormat="1" ht="16.8" customHeight="1">
      <c r="A537" s="39"/>
      <c r="B537" s="45"/>
      <c r="C537" s="317" t="s">
        <v>1405</v>
      </c>
      <c r="D537" s="39"/>
      <c r="E537" s="39"/>
      <c r="F537" s="39"/>
      <c r="G537" s="39"/>
      <c r="H537" s="45"/>
    </row>
    <row r="538" spans="1:8" s="2" customFormat="1" ht="12">
      <c r="A538" s="39"/>
      <c r="B538" s="45"/>
      <c r="C538" s="315" t="s">
        <v>305</v>
      </c>
      <c r="D538" s="315" t="s">
        <v>306</v>
      </c>
      <c r="E538" s="18" t="s">
        <v>245</v>
      </c>
      <c r="F538" s="316">
        <v>2.266</v>
      </c>
      <c r="G538" s="39"/>
      <c r="H538" s="45"/>
    </row>
    <row r="539" spans="1:8" s="2" customFormat="1" ht="16.8" customHeight="1">
      <c r="A539" s="39"/>
      <c r="B539" s="45"/>
      <c r="C539" s="311" t="s">
        <v>123</v>
      </c>
      <c r="D539" s="312" t="s">
        <v>1</v>
      </c>
      <c r="E539" s="313" t="s">
        <v>1</v>
      </c>
      <c r="F539" s="314">
        <v>10.227</v>
      </c>
      <c r="G539" s="39"/>
      <c r="H539" s="45"/>
    </row>
    <row r="540" spans="1:8" s="2" customFormat="1" ht="16.8" customHeight="1">
      <c r="A540" s="39"/>
      <c r="B540" s="45"/>
      <c r="C540" s="315" t="s">
        <v>1</v>
      </c>
      <c r="D540" s="315" t="s">
        <v>191</v>
      </c>
      <c r="E540" s="18" t="s">
        <v>1</v>
      </c>
      <c r="F540" s="316">
        <v>0</v>
      </c>
      <c r="G540" s="39"/>
      <c r="H540" s="45"/>
    </row>
    <row r="541" spans="1:8" s="2" customFormat="1" ht="16.8" customHeight="1">
      <c r="A541" s="39"/>
      <c r="B541" s="45"/>
      <c r="C541" s="315" t="s">
        <v>1</v>
      </c>
      <c r="D541" s="315" t="s">
        <v>279</v>
      </c>
      <c r="E541" s="18" t="s">
        <v>1</v>
      </c>
      <c r="F541" s="316">
        <v>0</v>
      </c>
      <c r="G541" s="39"/>
      <c r="H541" s="45"/>
    </row>
    <row r="542" spans="1:8" s="2" customFormat="1" ht="16.8" customHeight="1">
      <c r="A542" s="39"/>
      <c r="B542" s="45"/>
      <c r="C542" s="315" t="s">
        <v>1</v>
      </c>
      <c r="D542" s="315" t="s">
        <v>1152</v>
      </c>
      <c r="E542" s="18" t="s">
        <v>1</v>
      </c>
      <c r="F542" s="316">
        <v>13.082</v>
      </c>
      <c r="G542" s="39"/>
      <c r="H542" s="45"/>
    </row>
    <row r="543" spans="1:8" s="2" customFormat="1" ht="16.8" customHeight="1">
      <c r="A543" s="39"/>
      <c r="B543" s="45"/>
      <c r="C543" s="315" t="s">
        <v>1</v>
      </c>
      <c r="D543" s="315" t="s">
        <v>1153</v>
      </c>
      <c r="E543" s="18" t="s">
        <v>1</v>
      </c>
      <c r="F543" s="316">
        <v>-1.296</v>
      </c>
      <c r="G543" s="39"/>
      <c r="H543" s="45"/>
    </row>
    <row r="544" spans="1:8" s="2" customFormat="1" ht="16.8" customHeight="1">
      <c r="A544" s="39"/>
      <c r="B544" s="45"/>
      <c r="C544" s="315" t="s">
        <v>1</v>
      </c>
      <c r="D544" s="315" t="s">
        <v>1154</v>
      </c>
      <c r="E544" s="18" t="s">
        <v>1</v>
      </c>
      <c r="F544" s="316">
        <v>-1.559</v>
      </c>
      <c r="G544" s="39"/>
      <c r="H544" s="45"/>
    </row>
    <row r="545" spans="1:8" s="2" customFormat="1" ht="16.8" customHeight="1">
      <c r="A545" s="39"/>
      <c r="B545" s="45"/>
      <c r="C545" s="315" t="s">
        <v>123</v>
      </c>
      <c r="D545" s="315" t="s">
        <v>142</v>
      </c>
      <c r="E545" s="18" t="s">
        <v>1</v>
      </c>
      <c r="F545" s="316">
        <v>10.227</v>
      </c>
      <c r="G545" s="39"/>
      <c r="H545" s="45"/>
    </row>
    <row r="546" spans="1:8" s="2" customFormat="1" ht="16.8" customHeight="1">
      <c r="A546" s="39"/>
      <c r="B546" s="45"/>
      <c r="C546" s="317" t="s">
        <v>1405</v>
      </c>
      <c r="D546" s="39"/>
      <c r="E546" s="39"/>
      <c r="F546" s="39"/>
      <c r="G546" s="39"/>
      <c r="H546" s="45"/>
    </row>
    <row r="547" spans="1:8" s="2" customFormat="1" ht="12">
      <c r="A547" s="39"/>
      <c r="B547" s="45"/>
      <c r="C547" s="315" t="s">
        <v>928</v>
      </c>
      <c r="D547" s="315" t="s">
        <v>929</v>
      </c>
      <c r="E547" s="18" t="s">
        <v>245</v>
      </c>
      <c r="F547" s="316">
        <v>3.068</v>
      </c>
      <c r="G547" s="39"/>
      <c r="H547" s="45"/>
    </row>
    <row r="548" spans="1:8" s="2" customFormat="1" ht="12">
      <c r="A548" s="39"/>
      <c r="B548" s="45"/>
      <c r="C548" s="315" t="s">
        <v>937</v>
      </c>
      <c r="D548" s="315" t="s">
        <v>938</v>
      </c>
      <c r="E548" s="18" t="s">
        <v>245</v>
      </c>
      <c r="F548" s="316">
        <v>7.159</v>
      </c>
      <c r="G548" s="39"/>
      <c r="H548" s="45"/>
    </row>
    <row r="549" spans="1:8" s="2" customFormat="1" ht="12">
      <c r="A549" s="39"/>
      <c r="B549" s="45"/>
      <c r="C549" s="315" t="s">
        <v>305</v>
      </c>
      <c r="D549" s="315" t="s">
        <v>306</v>
      </c>
      <c r="E549" s="18" t="s">
        <v>245</v>
      </c>
      <c r="F549" s="316">
        <v>2.266</v>
      </c>
      <c r="G549" s="39"/>
      <c r="H549" s="45"/>
    </row>
    <row r="550" spans="1:8" s="2" customFormat="1" ht="16.8" customHeight="1">
      <c r="A550" s="39"/>
      <c r="B550" s="45"/>
      <c r="C550" s="315" t="s">
        <v>356</v>
      </c>
      <c r="D550" s="315" t="s">
        <v>357</v>
      </c>
      <c r="E550" s="18" t="s">
        <v>245</v>
      </c>
      <c r="F550" s="316">
        <v>6.764</v>
      </c>
      <c r="G550" s="39"/>
      <c r="H550" s="45"/>
    </row>
    <row r="551" spans="1:8" s="2" customFormat="1" ht="26.4" customHeight="1">
      <c r="A551" s="39"/>
      <c r="B551" s="45"/>
      <c r="C551" s="310" t="s">
        <v>1412</v>
      </c>
      <c r="D551" s="310" t="s">
        <v>101</v>
      </c>
      <c r="E551" s="39"/>
      <c r="F551" s="39"/>
      <c r="G551" s="39"/>
      <c r="H551" s="45"/>
    </row>
    <row r="552" spans="1:8" s="2" customFormat="1" ht="16.8" customHeight="1">
      <c r="A552" s="39"/>
      <c r="B552" s="45"/>
      <c r="C552" s="311" t="s">
        <v>132</v>
      </c>
      <c r="D552" s="312" t="s">
        <v>133</v>
      </c>
      <c r="E552" s="313" t="s">
        <v>1</v>
      </c>
      <c r="F552" s="314">
        <v>0.486</v>
      </c>
      <c r="G552" s="39"/>
      <c r="H552" s="45"/>
    </row>
    <row r="553" spans="1:8" s="2" customFormat="1" ht="16.8" customHeight="1">
      <c r="A553" s="39"/>
      <c r="B553" s="45"/>
      <c r="C553" s="315" t="s">
        <v>1</v>
      </c>
      <c r="D553" s="315" t="s">
        <v>315</v>
      </c>
      <c r="E553" s="18" t="s">
        <v>1</v>
      </c>
      <c r="F553" s="316">
        <v>0</v>
      </c>
      <c r="G553" s="39"/>
      <c r="H553" s="45"/>
    </row>
    <row r="554" spans="1:8" s="2" customFormat="1" ht="16.8" customHeight="1">
      <c r="A554" s="39"/>
      <c r="B554" s="45"/>
      <c r="C554" s="315" t="s">
        <v>1</v>
      </c>
      <c r="D554" s="315" t="s">
        <v>1235</v>
      </c>
      <c r="E554" s="18" t="s">
        <v>1</v>
      </c>
      <c r="F554" s="316">
        <v>0.486</v>
      </c>
      <c r="G554" s="39"/>
      <c r="H554" s="45"/>
    </row>
    <row r="555" spans="1:8" s="2" customFormat="1" ht="16.8" customHeight="1">
      <c r="A555" s="39"/>
      <c r="B555" s="45"/>
      <c r="C555" s="315" t="s">
        <v>132</v>
      </c>
      <c r="D555" s="315" t="s">
        <v>133</v>
      </c>
      <c r="E555" s="18" t="s">
        <v>1</v>
      </c>
      <c r="F555" s="316">
        <v>0.486</v>
      </c>
      <c r="G555" s="39"/>
      <c r="H555" s="45"/>
    </row>
    <row r="556" spans="1:8" s="2" customFormat="1" ht="16.8" customHeight="1">
      <c r="A556" s="39"/>
      <c r="B556" s="45"/>
      <c r="C556" s="317" t="s">
        <v>1405</v>
      </c>
      <c r="D556" s="39"/>
      <c r="E556" s="39"/>
      <c r="F556" s="39"/>
      <c r="G556" s="39"/>
      <c r="H556" s="45"/>
    </row>
    <row r="557" spans="1:8" s="2" customFormat="1" ht="12">
      <c r="A557" s="39"/>
      <c r="B557" s="45"/>
      <c r="C557" s="315" t="s">
        <v>305</v>
      </c>
      <c r="D557" s="315" t="s">
        <v>306</v>
      </c>
      <c r="E557" s="18" t="s">
        <v>245</v>
      </c>
      <c r="F557" s="316">
        <v>94.185</v>
      </c>
      <c r="G557" s="39"/>
      <c r="H557" s="45"/>
    </row>
    <row r="558" spans="1:8" s="2" customFormat="1" ht="16.8" customHeight="1">
      <c r="A558" s="39"/>
      <c r="B558" s="45"/>
      <c r="C558" s="315" t="s">
        <v>413</v>
      </c>
      <c r="D558" s="315" t="s">
        <v>414</v>
      </c>
      <c r="E558" s="18" t="s">
        <v>410</v>
      </c>
      <c r="F558" s="316">
        <v>0.486</v>
      </c>
      <c r="G558" s="39"/>
      <c r="H558" s="45"/>
    </row>
    <row r="559" spans="1:8" s="2" customFormat="1" ht="16.8" customHeight="1">
      <c r="A559" s="39"/>
      <c r="B559" s="45"/>
      <c r="C559" s="311" t="s">
        <v>1179</v>
      </c>
      <c r="D559" s="312" t="s">
        <v>1</v>
      </c>
      <c r="E559" s="313" t="s">
        <v>1</v>
      </c>
      <c r="F559" s="314">
        <v>27</v>
      </c>
      <c r="G559" s="39"/>
      <c r="H559" s="45"/>
    </row>
    <row r="560" spans="1:8" s="2" customFormat="1" ht="16.8" customHeight="1">
      <c r="A560" s="39"/>
      <c r="B560" s="45"/>
      <c r="C560" s="315" t="s">
        <v>1</v>
      </c>
      <c r="D560" s="315" t="s">
        <v>191</v>
      </c>
      <c r="E560" s="18" t="s">
        <v>1</v>
      </c>
      <c r="F560" s="316">
        <v>0</v>
      </c>
      <c r="G560" s="39"/>
      <c r="H560" s="45"/>
    </row>
    <row r="561" spans="1:8" s="2" customFormat="1" ht="16.8" customHeight="1">
      <c r="A561" s="39"/>
      <c r="B561" s="45"/>
      <c r="C561" s="315" t="s">
        <v>1179</v>
      </c>
      <c r="D561" s="315" t="s">
        <v>1198</v>
      </c>
      <c r="E561" s="18" t="s">
        <v>1</v>
      </c>
      <c r="F561" s="316">
        <v>27</v>
      </c>
      <c r="G561" s="39"/>
      <c r="H561" s="45"/>
    </row>
    <row r="562" spans="1:8" s="2" customFormat="1" ht="16.8" customHeight="1">
      <c r="A562" s="39"/>
      <c r="B562" s="45"/>
      <c r="C562" s="317" t="s">
        <v>1405</v>
      </c>
      <c r="D562" s="39"/>
      <c r="E562" s="39"/>
      <c r="F562" s="39"/>
      <c r="G562" s="39"/>
      <c r="H562" s="45"/>
    </row>
    <row r="563" spans="1:8" s="2" customFormat="1" ht="16.8" customHeight="1">
      <c r="A563" s="39"/>
      <c r="B563" s="45"/>
      <c r="C563" s="315" t="s">
        <v>1195</v>
      </c>
      <c r="D563" s="315" t="s">
        <v>1196</v>
      </c>
      <c r="E563" s="18" t="s">
        <v>186</v>
      </c>
      <c r="F563" s="316">
        <v>27</v>
      </c>
      <c r="G563" s="39"/>
      <c r="H563" s="45"/>
    </row>
    <row r="564" spans="1:8" s="2" customFormat="1" ht="16.8" customHeight="1">
      <c r="A564" s="39"/>
      <c r="B564" s="45"/>
      <c r="C564" s="315" t="s">
        <v>1252</v>
      </c>
      <c r="D564" s="315" t="s">
        <v>1253</v>
      </c>
      <c r="E564" s="18" t="s">
        <v>186</v>
      </c>
      <c r="F564" s="316">
        <v>27</v>
      </c>
      <c r="G564" s="39"/>
      <c r="H564" s="45"/>
    </row>
    <row r="565" spans="1:8" s="2" customFormat="1" ht="16.8" customHeight="1">
      <c r="A565" s="39"/>
      <c r="B565" s="45"/>
      <c r="C565" s="315" t="s">
        <v>1290</v>
      </c>
      <c r="D565" s="315" t="s">
        <v>1291</v>
      </c>
      <c r="E565" s="18" t="s">
        <v>186</v>
      </c>
      <c r="F565" s="316">
        <v>27</v>
      </c>
      <c r="G565" s="39"/>
      <c r="H565" s="45"/>
    </row>
    <row r="566" spans="1:8" s="2" customFormat="1" ht="16.8" customHeight="1">
      <c r="A566" s="39"/>
      <c r="B566" s="45"/>
      <c r="C566" s="311" t="s">
        <v>892</v>
      </c>
      <c r="D566" s="312" t="s">
        <v>1</v>
      </c>
      <c r="E566" s="313" t="s">
        <v>1</v>
      </c>
      <c r="F566" s="314">
        <v>0.5</v>
      </c>
      <c r="G566" s="39"/>
      <c r="H566" s="45"/>
    </row>
    <row r="567" spans="1:8" s="2" customFormat="1" ht="16.8" customHeight="1">
      <c r="A567" s="39"/>
      <c r="B567" s="45"/>
      <c r="C567" s="315" t="s">
        <v>1</v>
      </c>
      <c r="D567" s="315" t="s">
        <v>1255</v>
      </c>
      <c r="E567" s="18" t="s">
        <v>1</v>
      </c>
      <c r="F567" s="316">
        <v>0</v>
      </c>
      <c r="G567" s="39"/>
      <c r="H567" s="45"/>
    </row>
    <row r="568" spans="1:8" s="2" customFormat="1" ht="16.8" customHeight="1">
      <c r="A568" s="39"/>
      <c r="B568" s="45"/>
      <c r="C568" s="315" t="s">
        <v>1</v>
      </c>
      <c r="D568" s="315" t="s">
        <v>1119</v>
      </c>
      <c r="E568" s="18" t="s">
        <v>1</v>
      </c>
      <c r="F568" s="316">
        <v>0</v>
      </c>
      <c r="G568" s="39"/>
      <c r="H568" s="45"/>
    </row>
    <row r="569" spans="1:8" s="2" customFormat="1" ht="16.8" customHeight="1">
      <c r="A569" s="39"/>
      <c r="B569" s="45"/>
      <c r="C569" s="315" t="s">
        <v>1</v>
      </c>
      <c r="D569" s="315" t="s">
        <v>1120</v>
      </c>
      <c r="E569" s="18" t="s">
        <v>1</v>
      </c>
      <c r="F569" s="316">
        <v>0.5</v>
      </c>
      <c r="G569" s="39"/>
      <c r="H569" s="45"/>
    </row>
    <row r="570" spans="1:8" s="2" customFormat="1" ht="16.8" customHeight="1">
      <c r="A570" s="39"/>
      <c r="B570" s="45"/>
      <c r="C570" s="315" t="s">
        <v>892</v>
      </c>
      <c r="D570" s="315" t="s">
        <v>142</v>
      </c>
      <c r="E570" s="18" t="s">
        <v>1</v>
      </c>
      <c r="F570" s="316">
        <v>0.5</v>
      </c>
      <c r="G570" s="39"/>
      <c r="H570" s="45"/>
    </row>
    <row r="571" spans="1:8" s="2" customFormat="1" ht="16.8" customHeight="1">
      <c r="A571" s="39"/>
      <c r="B571" s="45"/>
      <c r="C571" s="317" t="s">
        <v>1405</v>
      </c>
      <c r="D571" s="39"/>
      <c r="E571" s="39"/>
      <c r="F571" s="39"/>
      <c r="G571" s="39"/>
      <c r="H571" s="45"/>
    </row>
    <row r="572" spans="1:8" s="2" customFormat="1" ht="16.8" customHeight="1">
      <c r="A572" s="39"/>
      <c r="B572" s="45"/>
      <c r="C572" s="315" t="s">
        <v>1116</v>
      </c>
      <c r="D572" s="315" t="s">
        <v>1117</v>
      </c>
      <c r="E572" s="18" t="s">
        <v>186</v>
      </c>
      <c r="F572" s="316">
        <v>0.5</v>
      </c>
      <c r="G572" s="39"/>
      <c r="H572" s="45"/>
    </row>
    <row r="573" spans="1:8" s="2" customFormat="1" ht="16.8" customHeight="1">
      <c r="A573" s="39"/>
      <c r="B573" s="45"/>
      <c r="C573" s="315" t="s">
        <v>1121</v>
      </c>
      <c r="D573" s="315" t="s">
        <v>1122</v>
      </c>
      <c r="E573" s="18" t="s">
        <v>186</v>
      </c>
      <c r="F573" s="316">
        <v>0.575</v>
      </c>
      <c r="G573" s="39"/>
      <c r="H573" s="45"/>
    </row>
    <row r="574" spans="1:8" s="2" customFormat="1" ht="16.8" customHeight="1">
      <c r="A574" s="39"/>
      <c r="B574" s="45"/>
      <c r="C574" s="311" t="s">
        <v>136</v>
      </c>
      <c r="D574" s="312" t="s">
        <v>133</v>
      </c>
      <c r="E574" s="313" t="s">
        <v>1</v>
      </c>
      <c r="F574" s="314">
        <v>19.764</v>
      </c>
      <c r="G574" s="39"/>
      <c r="H574" s="45"/>
    </row>
    <row r="575" spans="1:8" s="2" customFormat="1" ht="16.8" customHeight="1">
      <c r="A575" s="39"/>
      <c r="B575" s="45"/>
      <c r="C575" s="315" t="s">
        <v>1</v>
      </c>
      <c r="D575" s="315" t="s">
        <v>199</v>
      </c>
      <c r="E575" s="18" t="s">
        <v>1</v>
      </c>
      <c r="F575" s="316">
        <v>0</v>
      </c>
      <c r="G575" s="39"/>
      <c r="H575" s="45"/>
    </row>
    <row r="576" spans="1:8" s="2" customFormat="1" ht="16.8" customHeight="1">
      <c r="A576" s="39"/>
      <c r="B576" s="45"/>
      <c r="C576" s="315" t="s">
        <v>1</v>
      </c>
      <c r="D576" s="315" t="s">
        <v>308</v>
      </c>
      <c r="E576" s="18" t="s">
        <v>1</v>
      </c>
      <c r="F576" s="316">
        <v>0</v>
      </c>
      <c r="G576" s="39"/>
      <c r="H576" s="45"/>
    </row>
    <row r="577" spans="1:8" s="2" customFormat="1" ht="16.8" customHeight="1">
      <c r="A577" s="39"/>
      <c r="B577" s="45"/>
      <c r="C577" s="315" t="s">
        <v>1</v>
      </c>
      <c r="D577" s="315" t="s">
        <v>309</v>
      </c>
      <c r="E577" s="18" t="s">
        <v>1</v>
      </c>
      <c r="F577" s="316">
        <v>0</v>
      </c>
      <c r="G577" s="39"/>
      <c r="H577" s="45"/>
    </row>
    <row r="578" spans="1:8" s="2" customFormat="1" ht="16.8" customHeight="1">
      <c r="A578" s="39"/>
      <c r="B578" s="45"/>
      <c r="C578" s="315" t="s">
        <v>1</v>
      </c>
      <c r="D578" s="315" t="s">
        <v>1231</v>
      </c>
      <c r="E578" s="18" t="s">
        <v>1</v>
      </c>
      <c r="F578" s="316">
        <v>18.144</v>
      </c>
      <c r="G578" s="39"/>
      <c r="H578" s="45"/>
    </row>
    <row r="579" spans="1:8" s="2" customFormat="1" ht="16.8" customHeight="1">
      <c r="A579" s="39"/>
      <c r="B579" s="45"/>
      <c r="C579" s="315" t="s">
        <v>1</v>
      </c>
      <c r="D579" s="315" t="s">
        <v>1232</v>
      </c>
      <c r="E579" s="18" t="s">
        <v>1</v>
      </c>
      <c r="F579" s="316">
        <v>1.215</v>
      </c>
      <c r="G579" s="39"/>
      <c r="H579" s="45"/>
    </row>
    <row r="580" spans="1:8" s="2" customFormat="1" ht="16.8" customHeight="1">
      <c r="A580" s="39"/>
      <c r="B580" s="45"/>
      <c r="C580" s="315" t="s">
        <v>1</v>
      </c>
      <c r="D580" s="315" t="s">
        <v>945</v>
      </c>
      <c r="E580" s="18" t="s">
        <v>1</v>
      </c>
      <c r="F580" s="316">
        <v>0.405</v>
      </c>
      <c r="G580" s="39"/>
      <c r="H580" s="45"/>
    </row>
    <row r="581" spans="1:8" s="2" customFormat="1" ht="16.8" customHeight="1">
      <c r="A581" s="39"/>
      <c r="B581" s="45"/>
      <c r="C581" s="315" t="s">
        <v>136</v>
      </c>
      <c r="D581" s="315" t="s">
        <v>133</v>
      </c>
      <c r="E581" s="18" t="s">
        <v>1</v>
      </c>
      <c r="F581" s="316">
        <v>19.764</v>
      </c>
      <c r="G581" s="39"/>
      <c r="H581" s="45"/>
    </row>
    <row r="582" spans="1:8" s="2" customFormat="1" ht="16.8" customHeight="1">
      <c r="A582" s="39"/>
      <c r="B582" s="45"/>
      <c r="C582" s="317" t="s">
        <v>1405</v>
      </c>
      <c r="D582" s="39"/>
      <c r="E582" s="39"/>
      <c r="F582" s="39"/>
      <c r="G582" s="39"/>
      <c r="H582" s="45"/>
    </row>
    <row r="583" spans="1:8" s="2" customFormat="1" ht="12">
      <c r="A583" s="39"/>
      <c r="B583" s="45"/>
      <c r="C583" s="315" t="s">
        <v>305</v>
      </c>
      <c r="D583" s="315" t="s">
        <v>306</v>
      </c>
      <c r="E583" s="18" t="s">
        <v>245</v>
      </c>
      <c r="F583" s="316">
        <v>94.185</v>
      </c>
      <c r="G583" s="39"/>
      <c r="H583" s="45"/>
    </row>
    <row r="584" spans="1:8" s="2" customFormat="1" ht="16.8" customHeight="1">
      <c r="A584" s="39"/>
      <c r="B584" s="45"/>
      <c r="C584" s="315" t="s">
        <v>337</v>
      </c>
      <c r="D584" s="315" t="s">
        <v>338</v>
      </c>
      <c r="E584" s="18" t="s">
        <v>245</v>
      </c>
      <c r="F584" s="316">
        <v>311.258</v>
      </c>
      <c r="G584" s="39"/>
      <c r="H584" s="45"/>
    </row>
    <row r="585" spans="1:8" s="2" customFormat="1" ht="16.8" customHeight="1">
      <c r="A585" s="39"/>
      <c r="B585" s="45"/>
      <c r="C585" s="315" t="s">
        <v>408</v>
      </c>
      <c r="D585" s="315" t="s">
        <v>409</v>
      </c>
      <c r="E585" s="18" t="s">
        <v>410</v>
      </c>
      <c r="F585" s="316">
        <v>19.764</v>
      </c>
      <c r="G585" s="39"/>
      <c r="H585" s="45"/>
    </row>
    <row r="586" spans="1:8" s="2" customFormat="1" ht="16.8" customHeight="1">
      <c r="A586" s="39"/>
      <c r="B586" s="45"/>
      <c r="C586" s="311" t="s">
        <v>138</v>
      </c>
      <c r="D586" s="312" t="s">
        <v>133</v>
      </c>
      <c r="E586" s="313" t="s">
        <v>1</v>
      </c>
      <c r="F586" s="314">
        <v>79.056</v>
      </c>
      <c r="G586" s="39"/>
      <c r="H586" s="45"/>
    </row>
    <row r="587" spans="1:8" s="2" customFormat="1" ht="16.8" customHeight="1">
      <c r="A587" s="39"/>
      <c r="B587" s="45"/>
      <c r="C587" s="315" t="s">
        <v>1</v>
      </c>
      <c r="D587" s="315" t="s">
        <v>312</v>
      </c>
      <c r="E587" s="18" t="s">
        <v>1</v>
      </c>
      <c r="F587" s="316">
        <v>0</v>
      </c>
      <c r="G587" s="39"/>
      <c r="H587" s="45"/>
    </row>
    <row r="588" spans="1:8" s="2" customFormat="1" ht="16.8" customHeight="1">
      <c r="A588" s="39"/>
      <c r="B588" s="45"/>
      <c r="C588" s="315" t="s">
        <v>1</v>
      </c>
      <c r="D588" s="315" t="s">
        <v>1233</v>
      </c>
      <c r="E588" s="18" t="s">
        <v>1</v>
      </c>
      <c r="F588" s="316">
        <v>72.576</v>
      </c>
      <c r="G588" s="39"/>
      <c r="H588" s="45"/>
    </row>
    <row r="589" spans="1:8" s="2" customFormat="1" ht="16.8" customHeight="1">
      <c r="A589" s="39"/>
      <c r="B589" s="45"/>
      <c r="C589" s="315" t="s">
        <v>1</v>
      </c>
      <c r="D589" s="315" t="s">
        <v>1234</v>
      </c>
      <c r="E589" s="18" t="s">
        <v>1</v>
      </c>
      <c r="F589" s="316">
        <v>4.86</v>
      </c>
      <c r="G589" s="39"/>
      <c r="H589" s="45"/>
    </row>
    <row r="590" spans="1:8" s="2" customFormat="1" ht="16.8" customHeight="1">
      <c r="A590" s="39"/>
      <c r="B590" s="45"/>
      <c r="C590" s="315" t="s">
        <v>1</v>
      </c>
      <c r="D590" s="315" t="s">
        <v>948</v>
      </c>
      <c r="E590" s="18" t="s">
        <v>1</v>
      </c>
      <c r="F590" s="316">
        <v>1.62</v>
      </c>
      <c r="G590" s="39"/>
      <c r="H590" s="45"/>
    </row>
    <row r="591" spans="1:8" s="2" customFormat="1" ht="16.8" customHeight="1">
      <c r="A591" s="39"/>
      <c r="B591" s="45"/>
      <c r="C591" s="315" t="s">
        <v>138</v>
      </c>
      <c r="D591" s="315" t="s">
        <v>133</v>
      </c>
      <c r="E591" s="18" t="s">
        <v>1</v>
      </c>
      <c r="F591" s="316">
        <v>79.056</v>
      </c>
      <c r="G591" s="39"/>
      <c r="H591" s="45"/>
    </row>
    <row r="592" spans="1:8" s="2" customFormat="1" ht="16.8" customHeight="1">
      <c r="A592" s="39"/>
      <c r="B592" s="45"/>
      <c r="C592" s="317" t="s">
        <v>1405</v>
      </c>
      <c r="D592" s="39"/>
      <c r="E592" s="39"/>
      <c r="F592" s="39"/>
      <c r="G592" s="39"/>
      <c r="H592" s="45"/>
    </row>
    <row r="593" spans="1:8" s="2" customFormat="1" ht="12">
      <c r="A593" s="39"/>
      <c r="B593" s="45"/>
      <c r="C593" s="315" t="s">
        <v>305</v>
      </c>
      <c r="D593" s="315" t="s">
        <v>306</v>
      </c>
      <c r="E593" s="18" t="s">
        <v>245</v>
      </c>
      <c r="F593" s="316">
        <v>94.185</v>
      </c>
      <c r="G593" s="39"/>
      <c r="H593" s="45"/>
    </row>
    <row r="594" spans="1:8" s="2" customFormat="1" ht="16.8" customHeight="1">
      <c r="A594" s="39"/>
      <c r="B594" s="45"/>
      <c r="C594" s="315" t="s">
        <v>361</v>
      </c>
      <c r="D594" s="315" t="s">
        <v>362</v>
      </c>
      <c r="E594" s="18" t="s">
        <v>245</v>
      </c>
      <c r="F594" s="316">
        <v>76.849</v>
      </c>
      <c r="G594" s="39"/>
      <c r="H594" s="45"/>
    </row>
    <row r="595" spans="1:8" s="2" customFormat="1" ht="16.8" customHeight="1">
      <c r="A595" s="39"/>
      <c r="B595" s="45"/>
      <c r="C595" s="311" t="s">
        <v>112</v>
      </c>
      <c r="D595" s="312" t="s">
        <v>1</v>
      </c>
      <c r="E595" s="313" t="s">
        <v>1</v>
      </c>
      <c r="F595" s="314">
        <v>192.966</v>
      </c>
      <c r="G595" s="39"/>
      <c r="H595" s="45"/>
    </row>
    <row r="596" spans="1:8" s="2" customFormat="1" ht="16.8" customHeight="1">
      <c r="A596" s="39"/>
      <c r="B596" s="45"/>
      <c r="C596" s="315" t="s">
        <v>112</v>
      </c>
      <c r="D596" s="315" t="s">
        <v>1297</v>
      </c>
      <c r="E596" s="18" t="s">
        <v>1</v>
      </c>
      <c r="F596" s="316">
        <v>192.966</v>
      </c>
      <c r="G596" s="39"/>
      <c r="H596" s="45"/>
    </row>
    <row r="597" spans="1:8" s="2" customFormat="1" ht="16.8" customHeight="1">
      <c r="A597" s="39"/>
      <c r="B597" s="45"/>
      <c r="C597" s="317" t="s">
        <v>1405</v>
      </c>
      <c r="D597" s="39"/>
      <c r="E597" s="39"/>
      <c r="F597" s="39"/>
      <c r="G597" s="39"/>
      <c r="H597" s="45"/>
    </row>
    <row r="598" spans="1:8" s="2" customFormat="1" ht="16.8" customHeight="1">
      <c r="A598" s="39"/>
      <c r="B598" s="45"/>
      <c r="C598" s="315" t="s">
        <v>742</v>
      </c>
      <c r="D598" s="315" t="s">
        <v>743</v>
      </c>
      <c r="E598" s="18" t="s">
        <v>352</v>
      </c>
      <c r="F598" s="316">
        <v>192.966</v>
      </c>
      <c r="G598" s="39"/>
      <c r="H598" s="45"/>
    </row>
    <row r="599" spans="1:8" s="2" customFormat="1" ht="16.8" customHeight="1">
      <c r="A599" s="39"/>
      <c r="B599" s="45"/>
      <c r="C599" s="315" t="s">
        <v>747</v>
      </c>
      <c r="D599" s="315" t="s">
        <v>748</v>
      </c>
      <c r="E599" s="18" t="s">
        <v>352</v>
      </c>
      <c r="F599" s="316">
        <v>2508.558</v>
      </c>
      <c r="G599" s="39"/>
      <c r="H599" s="45"/>
    </row>
    <row r="600" spans="1:8" s="2" customFormat="1" ht="16.8" customHeight="1">
      <c r="A600" s="39"/>
      <c r="B600" s="45"/>
      <c r="C600" s="315" t="s">
        <v>753</v>
      </c>
      <c r="D600" s="315" t="s">
        <v>754</v>
      </c>
      <c r="E600" s="18" t="s">
        <v>352</v>
      </c>
      <c r="F600" s="316">
        <v>192.966</v>
      </c>
      <c r="G600" s="39"/>
      <c r="H600" s="45"/>
    </row>
    <row r="601" spans="1:8" s="2" customFormat="1" ht="16.8" customHeight="1">
      <c r="A601" s="39"/>
      <c r="B601" s="45"/>
      <c r="C601" s="311" t="s">
        <v>114</v>
      </c>
      <c r="D601" s="312" t="s">
        <v>1</v>
      </c>
      <c r="E601" s="313" t="s">
        <v>1</v>
      </c>
      <c r="F601" s="314">
        <v>983.256</v>
      </c>
      <c r="G601" s="39"/>
      <c r="H601" s="45"/>
    </row>
    <row r="602" spans="1:8" s="2" customFormat="1" ht="16.8" customHeight="1">
      <c r="A602" s="39"/>
      <c r="B602" s="45"/>
      <c r="C602" s="315" t="s">
        <v>1</v>
      </c>
      <c r="D602" s="315" t="s">
        <v>191</v>
      </c>
      <c r="E602" s="18" t="s">
        <v>1</v>
      </c>
      <c r="F602" s="316">
        <v>0</v>
      </c>
      <c r="G602" s="39"/>
      <c r="H602" s="45"/>
    </row>
    <row r="603" spans="1:8" s="2" customFormat="1" ht="16.8" customHeight="1">
      <c r="A603" s="39"/>
      <c r="B603" s="45"/>
      <c r="C603" s="315" t="s">
        <v>1</v>
      </c>
      <c r="D603" s="315" t="s">
        <v>1226</v>
      </c>
      <c r="E603" s="18" t="s">
        <v>1</v>
      </c>
      <c r="F603" s="316">
        <v>797.3</v>
      </c>
      <c r="G603" s="39"/>
      <c r="H603" s="45"/>
    </row>
    <row r="604" spans="1:8" s="2" customFormat="1" ht="16.8" customHeight="1">
      <c r="A604" s="39"/>
      <c r="B604" s="45"/>
      <c r="C604" s="315" t="s">
        <v>1</v>
      </c>
      <c r="D604" s="315" t="s">
        <v>940</v>
      </c>
      <c r="E604" s="18" t="s">
        <v>1</v>
      </c>
      <c r="F604" s="316">
        <v>17</v>
      </c>
      <c r="G604" s="39"/>
      <c r="H604" s="45"/>
    </row>
    <row r="605" spans="1:8" s="2" customFormat="1" ht="16.8" customHeight="1">
      <c r="A605" s="39"/>
      <c r="B605" s="45"/>
      <c r="C605" s="315" t="s">
        <v>1</v>
      </c>
      <c r="D605" s="315" t="s">
        <v>1227</v>
      </c>
      <c r="E605" s="18" t="s">
        <v>1</v>
      </c>
      <c r="F605" s="316">
        <v>51</v>
      </c>
      <c r="G605" s="39"/>
      <c r="H605" s="45"/>
    </row>
    <row r="606" spans="1:8" s="2" customFormat="1" ht="16.8" customHeight="1">
      <c r="A606" s="39"/>
      <c r="B606" s="45"/>
      <c r="C606" s="315" t="s">
        <v>1</v>
      </c>
      <c r="D606" s="315" t="s">
        <v>1228</v>
      </c>
      <c r="E606" s="18" t="s">
        <v>1</v>
      </c>
      <c r="F606" s="316">
        <v>49.956</v>
      </c>
      <c r="G606" s="39"/>
      <c r="H606" s="45"/>
    </row>
    <row r="607" spans="1:8" s="2" customFormat="1" ht="16.8" customHeight="1">
      <c r="A607" s="39"/>
      <c r="B607" s="45"/>
      <c r="C607" s="315" t="s">
        <v>1</v>
      </c>
      <c r="D607" s="315" t="s">
        <v>1229</v>
      </c>
      <c r="E607" s="18" t="s">
        <v>1</v>
      </c>
      <c r="F607" s="316">
        <v>13.6</v>
      </c>
      <c r="G607" s="39"/>
      <c r="H607" s="45"/>
    </row>
    <row r="608" spans="1:8" s="2" customFormat="1" ht="16.8" customHeight="1">
      <c r="A608" s="39"/>
      <c r="B608" s="45"/>
      <c r="C608" s="315" t="s">
        <v>1</v>
      </c>
      <c r="D608" s="315" t="s">
        <v>1230</v>
      </c>
      <c r="E608" s="18" t="s">
        <v>1</v>
      </c>
      <c r="F608" s="316">
        <v>54.4</v>
      </c>
      <c r="G608" s="39"/>
      <c r="H608" s="45"/>
    </row>
    <row r="609" spans="1:8" s="2" customFormat="1" ht="16.8" customHeight="1">
      <c r="A609" s="39"/>
      <c r="B609" s="45"/>
      <c r="C609" s="315" t="s">
        <v>114</v>
      </c>
      <c r="D609" s="315" t="s">
        <v>142</v>
      </c>
      <c r="E609" s="18" t="s">
        <v>1</v>
      </c>
      <c r="F609" s="316">
        <v>983.256</v>
      </c>
      <c r="G609" s="39"/>
      <c r="H609" s="45"/>
    </row>
    <row r="610" spans="1:8" s="2" customFormat="1" ht="16.8" customHeight="1">
      <c r="A610" s="39"/>
      <c r="B610" s="45"/>
      <c r="C610" s="317" t="s">
        <v>1405</v>
      </c>
      <c r="D610" s="39"/>
      <c r="E610" s="39"/>
      <c r="F610" s="39"/>
      <c r="G610" s="39"/>
      <c r="H610" s="45"/>
    </row>
    <row r="611" spans="1:8" s="2" customFormat="1" ht="16.8" customHeight="1">
      <c r="A611" s="39"/>
      <c r="B611" s="45"/>
      <c r="C611" s="315" t="s">
        <v>292</v>
      </c>
      <c r="D611" s="315" t="s">
        <v>293</v>
      </c>
      <c r="E611" s="18" t="s">
        <v>186</v>
      </c>
      <c r="F611" s="316">
        <v>294.977</v>
      </c>
      <c r="G611" s="39"/>
      <c r="H611" s="45"/>
    </row>
    <row r="612" spans="1:8" s="2" customFormat="1" ht="16.8" customHeight="1">
      <c r="A612" s="39"/>
      <c r="B612" s="45"/>
      <c r="C612" s="315" t="s">
        <v>301</v>
      </c>
      <c r="D612" s="315" t="s">
        <v>302</v>
      </c>
      <c r="E612" s="18" t="s">
        <v>186</v>
      </c>
      <c r="F612" s="316">
        <v>294.977</v>
      </c>
      <c r="G612" s="39"/>
      <c r="H612" s="45"/>
    </row>
    <row r="613" spans="1:8" s="2" customFormat="1" ht="16.8" customHeight="1">
      <c r="A613" s="39"/>
      <c r="B613" s="45"/>
      <c r="C613" s="311" t="s">
        <v>150</v>
      </c>
      <c r="D613" s="312" t="s">
        <v>1</v>
      </c>
      <c r="E613" s="313" t="s">
        <v>1</v>
      </c>
      <c r="F613" s="314">
        <v>224</v>
      </c>
      <c r="G613" s="39"/>
      <c r="H613" s="45"/>
    </row>
    <row r="614" spans="1:8" s="2" customFormat="1" ht="16.8" customHeight="1">
      <c r="A614" s="39"/>
      <c r="B614" s="45"/>
      <c r="C614" s="315" t="s">
        <v>1</v>
      </c>
      <c r="D614" s="315" t="s">
        <v>1255</v>
      </c>
      <c r="E614" s="18" t="s">
        <v>1</v>
      </c>
      <c r="F614" s="316">
        <v>0</v>
      </c>
      <c r="G614" s="39"/>
      <c r="H614" s="45"/>
    </row>
    <row r="615" spans="1:8" s="2" customFormat="1" ht="16.8" customHeight="1">
      <c r="A615" s="39"/>
      <c r="B615" s="45"/>
      <c r="C615" s="315" t="s">
        <v>1</v>
      </c>
      <c r="D615" s="315" t="s">
        <v>1413</v>
      </c>
      <c r="E615" s="18" t="s">
        <v>1</v>
      </c>
      <c r="F615" s="316">
        <v>224</v>
      </c>
      <c r="G615" s="39"/>
      <c r="H615" s="45"/>
    </row>
    <row r="616" spans="1:8" s="2" customFormat="1" ht="16.8" customHeight="1">
      <c r="A616" s="39"/>
      <c r="B616" s="45"/>
      <c r="C616" s="315" t="s">
        <v>150</v>
      </c>
      <c r="D616" s="315" t="s">
        <v>142</v>
      </c>
      <c r="E616" s="18" t="s">
        <v>1</v>
      </c>
      <c r="F616" s="316">
        <v>224</v>
      </c>
      <c r="G616" s="39"/>
      <c r="H616" s="45"/>
    </row>
    <row r="617" spans="1:8" s="2" customFormat="1" ht="16.8" customHeight="1">
      <c r="A617" s="39"/>
      <c r="B617" s="45"/>
      <c r="C617" s="317" t="s">
        <v>1405</v>
      </c>
      <c r="D617" s="39"/>
      <c r="E617" s="39"/>
      <c r="F617" s="39"/>
      <c r="G617" s="39"/>
      <c r="H617" s="45"/>
    </row>
    <row r="618" spans="1:8" s="2" customFormat="1" ht="12">
      <c r="A618" s="39"/>
      <c r="B618" s="45"/>
      <c r="C618" s="315" t="s">
        <v>487</v>
      </c>
      <c r="D618" s="315" t="s">
        <v>488</v>
      </c>
      <c r="E618" s="18" t="s">
        <v>203</v>
      </c>
      <c r="F618" s="316">
        <v>224</v>
      </c>
      <c r="G618" s="39"/>
      <c r="H618" s="45"/>
    </row>
    <row r="619" spans="1:8" s="2" customFormat="1" ht="16.8" customHeight="1">
      <c r="A619" s="39"/>
      <c r="B619" s="45"/>
      <c r="C619" s="315" t="s">
        <v>491</v>
      </c>
      <c r="D619" s="315" t="s">
        <v>492</v>
      </c>
      <c r="E619" s="18" t="s">
        <v>203</v>
      </c>
      <c r="F619" s="316">
        <v>227.36</v>
      </c>
      <c r="G619" s="39"/>
      <c r="H619" s="45"/>
    </row>
    <row r="620" spans="1:8" s="2" customFormat="1" ht="16.8" customHeight="1">
      <c r="A620" s="39"/>
      <c r="B620" s="45"/>
      <c r="C620" s="311" t="s">
        <v>785</v>
      </c>
      <c r="D620" s="312" t="s">
        <v>1</v>
      </c>
      <c r="E620" s="313" t="s">
        <v>1</v>
      </c>
      <c r="F620" s="314">
        <v>3</v>
      </c>
      <c r="G620" s="39"/>
      <c r="H620" s="45"/>
    </row>
    <row r="621" spans="1:8" s="2" customFormat="1" ht="16.8" customHeight="1">
      <c r="A621" s="39"/>
      <c r="B621" s="45"/>
      <c r="C621" s="315" t="s">
        <v>1</v>
      </c>
      <c r="D621" s="315" t="s">
        <v>1255</v>
      </c>
      <c r="E621" s="18" t="s">
        <v>1</v>
      </c>
      <c r="F621" s="316">
        <v>0</v>
      </c>
      <c r="G621" s="39"/>
      <c r="H621" s="45"/>
    </row>
    <row r="622" spans="1:8" s="2" customFormat="1" ht="16.8" customHeight="1">
      <c r="A622" s="39"/>
      <c r="B622" s="45"/>
      <c r="C622" s="315" t="s">
        <v>785</v>
      </c>
      <c r="D622" s="315" t="s">
        <v>986</v>
      </c>
      <c r="E622" s="18" t="s">
        <v>1</v>
      </c>
      <c r="F622" s="316">
        <v>3</v>
      </c>
      <c r="G622" s="39"/>
      <c r="H622" s="45"/>
    </row>
    <row r="623" spans="1:8" s="2" customFormat="1" ht="16.8" customHeight="1">
      <c r="A623" s="39"/>
      <c r="B623" s="45"/>
      <c r="C623" s="317" t="s">
        <v>1405</v>
      </c>
      <c r="D623" s="39"/>
      <c r="E623" s="39"/>
      <c r="F623" s="39"/>
      <c r="G623" s="39"/>
      <c r="H623" s="45"/>
    </row>
    <row r="624" spans="1:8" s="2" customFormat="1" ht="16.8" customHeight="1">
      <c r="A624" s="39"/>
      <c r="B624" s="45"/>
      <c r="C624" s="315" t="s">
        <v>849</v>
      </c>
      <c r="D624" s="315" t="s">
        <v>850</v>
      </c>
      <c r="E624" s="18" t="s">
        <v>203</v>
      </c>
      <c r="F624" s="316">
        <v>3</v>
      </c>
      <c r="G624" s="39"/>
      <c r="H624" s="45"/>
    </row>
    <row r="625" spans="1:8" s="2" customFormat="1" ht="16.8" customHeight="1">
      <c r="A625" s="39"/>
      <c r="B625" s="45"/>
      <c r="C625" s="315" t="s">
        <v>853</v>
      </c>
      <c r="D625" s="315" t="s">
        <v>854</v>
      </c>
      <c r="E625" s="18" t="s">
        <v>203</v>
      </c>
      <c r="F625" s="316">
        <v>3.045</v>
      </c>
      <c r="G625" s="39"/>
      <c r="H625" s="45"/>
    </row>
    <row r="626" spans="1:8" s="2" customFormat="1" ht="16.8" customHeight="1">
      <c r="A626" s="39"/>
      <c r="B626" s="45"/>
      <c r="C626" s="311" t="s">
        <v>900</v>
      </c>
      <c r="D626" s="312" t="s">
        <v>1</v>
      </c>
      <c r="E626" s="313" t="s">
        <v>1</v>
      </c>
      <c r="F626" s="314">
        <v>15</v>
      </c>
      <c r="G626" s="39"/>
      <c r="H626" s="45"/>
    </row>
    <row r="627" spans="1:8" s="2" customFormat="1" ht="16.8" customHeight="1">
      <c r="A627" s="39"/>
      <c r="B627" s="45"/>
      <c r="C627" s="315" t="s">
        <v>1</v>
      </c>
      <c r="D627" s="315" t="s">
        <v>1255</v>
      </c>
      <c r="E627" s="18" t="s">
        <v>1</v>
      </c>
      <c r="F627" s="316">
        <v>0</v>
      </c>
      <c r="G627" s="39"/>
      <c r="H627" s="45"/>
    </row>
    <row r="628" spans="1:8" s="2" customFormat="1" ht="16.8" customHeight="1">
      <c r="A628" s="39"/>
      <c r="B628" s="45"/>
      <c r="C628" s="315" t="s">
        <v>1</v>
      </c>
      <c r="D628" s="315" t="s">
        <v>1414</v>
      </c>
      <c r="E628" s="18" t="s">
        <v>1</v>
      </c>
      <c r="F628" s="316">
        <v>15</v>
      </c>
      <c r="G628" s="39"/>
      <c r="H628" s="45"/>
    </row>
    <row r="629" spans="1:8" s="2" customFormat="1" ht="16.8" customHeight="1">
      <c r="A629" s="39"/>
      <c r="B629" s="45"/>
      <c r="C629" s="315" t="s">
        <v>900</v>
      </c>
      <c r="D629" s="315" t="s">
        <v>142</v>
      </c>
      <c r="E629" s="18" t="s">
        <v>1</v>
      </c>
      <c r="F629" s="316">
        <v>15</v>
      </c>
      <c r="G629" s="39"/>
      <c r="H629" s="45"/>
    </row>
    <row r="630" spans="1:8" s="2" customFormat="1" ht="16.8" customHeight="1">
      <c r="A630" s="39"/>
      <c r="B630" s="45"/>
      <c r="C630" s="317" t="s">
        <v>1405</v>
      </c>
      <c r="D630" s="39"/>
      <c r="E630" s="39"/>
      <c r="F630" s="39"/>
      <c r="G630" s="39"/>
      <c r="H630" s="45"/>
    </row>
    <row r="631" spans="1:8" s="2" customFormat="1" ht="12">
      <c r="A631" s="39"/>
      <c r="B631" s="45"/>
      <c r="C631" s="315" t="s">
        <v>988</v>
      </c>
      <c r="D631" s="315" t="s">
        <v>989</v>
      </c>
      <c r="E631" s="18" t="s">
        <v>203</v>
      </c>
      <c r="F631" s="316">
        <v>15</v>
      </c>
      <c r="G631" s="39"/>
      <c r="H631" s="45"/>
    </row>
    <row r="632" spans="1:8" s="2" customFormat="1" ht="16.8" customHeight="1">
      <c r="A632" s="39"/>
      <c r="B632" s="45"/>
      <c r="C632" s="315" t="s">
        <v>992</v>
      </c>
      <c r="D632" s="315" t="s">
        <v>993</v>
      </c>
      <c r="E632" s="18" t="s">
        <v>203</v>
      </c>
      <c r="F632" s="316">
        <v>15.225</v>
      </c>
      <c r="G632" s="39"/>
      <c r="H632" s="45"/>
    </row>
    <row r="633" spans="1:8" s="2" customFormat="1" ht="16.8" customHeight="1">
      <c r="A633" s="39"/>
      <c r="B633" s="45"/>
      <c r="C633" s="311" t="s">
        <v>117</v>
      </c>
      <c r="D633" s="312" t="s">
        <v>1</v>
      </c>
      <c r="E633" s="313" t="s">
        <v>1</v>
      </c>
      <c r="F633" s="314">
        <v>5</v>
      </c>
      <c r="G633" s="39"/>
      <c r="H633" s="45"/>
    </row>
    <row r="634" spans="1:8" s="2" customFormat="1" ht="16.8" customHeight="1">
      <c r="A634" s="39"/>
      <c r="B634" s="45"/>
      <c r="C634" s="315" t="s">
        <v>1</v>
      </c>
      <c r="D634" s="315" t="s">
        <v>1255</v>
      </c>
      <c r="E634" s="18" t="s">
        <v>1</v>
      </c>
      <c r="F634" s="316">
        <v>0</v>
      </c>
      <c r="G634" s="39"/>
      <c r="H634" s="45"/>
    </row>
    <row r="635" spans="1:8" s="2" customFormat="1" ht="16.8" customHeight="1">
      <c r="A635" s="39"/>
      <c r="B635" s="45"/>
      <c r="C635" s="315" t="s">
        <v>1</v>
      </c>
      <c r="D635" s="315" t="s">
        <v>1257</v>
      </c>
      <c r="E635" s="18" t="s">
        <v>1</v>
      </c>
      <c r="F635" s="316">
        <v>5</v>
      </c>
      <c r="G635" s="39"/>
      <c r="H635" s="45"/>
    </row>
    <row r="636" spans="1:8" s="2" customFormat="1" ht="16.8" customHeight="1">
      <c r="A636" s="39"/>
      <c r="B636" s="45"/>
      <c r="C636" s="315" t="s">
        <v>117</v>
      </c>
      <c r="D636" s="315" t="s">
        <v>142</v>
      </c>
      <c r="E636" s="18" t="s">
        <v>1</v>
      </c>
      <c r="F636" s="316">
        <v>5</v>
      </c>
      <c r="G636" s="39"/>
      <c r="H636" s="45"/>
    </row>
    <row r="637" spans="1:8" s="2" customFormat="1" ht="16.8" customHeight="1">
      <c r="A637" s="39"/>
      <c r="B637" s="45"/>
      <c r="C637" s="317" t="s">
        <v>1405</v>
      </c>
      <c r="D637" s="39"/>
      <c r="E637" s="39"/>
      <c r="F637" s="39"/>
      <c r="G637" s="39"/>
      <c r="H637" s="45"/>
    </row>
    <row r="638" spans="1:8" s="2" customFormat="1" ht="12">
      <c r="A638" s="39"/>
      <c r="B638" s="45"/>
      <c r="C638" s="315" t="s">
        <v>476</v>
      </c>
      <c r="D638" s="315" t="s">
        <v>477</v>
      </c>
      <c r="E638" s="18" t="s">
        <v>203</v>
      </c>
      <c r="F638" s="316">
        <v>5</v>
      </c>
      <c r="G638" s="39"/>
      <c r="H638" s="45"/>
    </row>
    <row r="639" spans="1:8" s="2" customFormat="1" ht="16.8" customHeight="1">
      <c r="A639" s="39"/>
      <c r="B639" s="45"/>
      <c r="C639" s="315" t="s">
        <v>480</v>
      </c>
      <c r="D639" s="315" t="s">
        <v>481</v>
      </c>
      <c r="E639" s="18" t="s">
        <v>203</v>
      </c>
      <c r="F639" s="316">
        <v>5.075</v>
      </c>
      <c r="G639" s="39"/>
      <c r="H639" s="45"/>
    </row>
    <row r="640" spans="1:8" s="2" customFormat="1" ht="16.8" customHeight="1">
      <c r="A640" s="39"/>
      <c r="B640" s="45"/>
      <c r="C640" s="311" t="s">
        <v>129</v>
      </c>
      <c r="D640" s="312" t="s">
        <v>1</v>
      </c>
      <c r="E640" s="313" t="s">
        <v>1</v>
      </c>
      <c r="F640" s="314">
        <v>523.8</v>
      </c>
      <c r="G640" s="39"/>
      <c r="H640" s="45"/>
    </row>
    <row r="641" spans="1:8" s="2" customFormat="1" ht="16.8" customHeight="1">
      <c r="A641" s="39"/>
      <c r="B641" s="45"/>
      <c r="C641" s="315" t="s">
        <v>1</v>
      </c>
      <c r="D641" s="315" t="s">
        <v>427</v>
      </c>
      <c r="E641" s="18" t="s">
        <v>1</v>
      </c>
      <c r="F641" s="316">
        <v>0</v>
      </c>
      <c r="G641" s="39"/>
      <c r="H641" s="45"/>
    </row>
    <row r="642" spans="1:8" s="2" customFormat="1" ht="16.8" customHeight="1">
      <c r="A642" s="39"/>
      <c r="B642" s="45"/>
      <c r="C642" s="315" t="s">
        <v>1</v>
      </c>
      <c r="D642" s="315" t="s">
        <v>1287</v>
      </c>
      <c r="E642" s="18" t="s">
        <v>1</v>
      </c>
      <c r="F642" s="316">
        <v>523.8</v>
      </c>
      <c r="G642" s="39"/>
      <c r="H642" s="45"/>
    </row>
    <row r="643" spans="1:8" s="2" customFormat="1" ht="16.8" customHeight="1">
      <c r="A643" s="39"/>
      <c r="B643" s="45"/>
      <c r="C643" s="315" t="s">
        <v>129</v>
      </c>
      <c r="D643" s="315" t="s">
        <v>142</v>
      </c>
      <c r="E643" s="18" t="s">
        <v>1</v>
      </c>
      <c r="F643" s="316">
        <v>523.8</v>
      </c>
      <c r="G643" s="39"/>
      <c r="H643" s="45"/>
    </row>
    <row r="644" spans="1:8" s="2" customFormat="1" ht="16.8" customHeight="1">
      <c r="A644" s="39"/>
      <c r="B644" s="45"/>
      <c r="C644" s="317" t="s">
        <v>1405</v>
      </c>
      <c r="D644" s="39"/>
      <c r="E644" s="39"/>
      <c r="F644" s="39"/>
      <c r="G644" s="39"/>
      <c r="H644" s="45"/>
    </row>
    <row r="645" spans="1:8" s="2" customFormat="1" ht="16.8" customHeight="1">
      <c r="A645" s="39"/>
      <c r="B645" s="45"/>
      <c r="C645" s="315" t="s">
        <v>716</v>
      </c>
      <c r="D645" s="315" t="s">
        <v>717</v>
      </c>
      <c r="E645" s="18" t="s">
        <v>203</v>
      </c>
      <c r="F645" s="316">
        <v>523.8</v>
      </c>
      <c r="G645" s="39"/>
      <c r="H645" s="45"/>
    </row>
    <row r="646" spans="1:8" s="2" customFormat="1" ht="16.8" customHeight="1">
      <c r="A646" s="39"/>
      <c r="B646" s="45"/>
      <c r="C646" s="315" t="s">
        <v>721</v>
      </c>
      <c r="D646" s="315" t="s">
        <v>722</v>
      </c>
      <c r="E646" s="18" t="s">
        <v>203</v>
      </c>
      <c r="F646" s="316">
        <v>523.8</v>
      </c>
      <c r="G646" s="39"/>
      <c r="H646" s="45"/>
    </row>
    <row r="647" spans="1:8" s="2" customFormat="1" ht="16.8" customHeight="1">
      <c r="A647" s="39"/>
      <c r="B647" s="45"/>
      <c r="C647" s="311" t="s">
        <v>118</v>
      </c>
      <c r="D647" s="312" t="s">
        <v>1</v>
      </c>
      <c r="E647" s="313" t="s">
        <v>1</v>
      </c>
      <c r="F647" s="314">
        <v>311.258</v>
      </c>
      <c r="G647" s="39"/>
      <c r="H647" s="45"/>
    </row>
    <row r="648" spans="1:8" s="2" customFormat="1" ht="16.8" customHeight="1">
      <c r="A648" s="39"/>
      <c r="B648" s="45"/>
      <c r="C648" s="315" t="s">
        <v>1</v>
      </c>
      <c r="D648" s="315" t="s">
        <v>191</v>
      </c>
      <c r="E648" s="18" t="s">
        <v>1</v>
      </c>
      <c r="F648" s="316">
        <v>0</v>
      </c>
      <c r="G648" s="39"/>
      <c r="H648" s="45"/>
    </row>
    <row r="649" spans="1:8" s="2" customFormat="1" ht="16.8" customHeight="1">
      <c r="A649" s="39"/>
      <c r="B649" s="45"/>
      <c r="C649" s="315" t="s">
        <v>1</v>
      </c>
      <c r="D649" s="315" t="s">
        <v>381</v>
      </c>
      <c r="E649" s="18" t="s">
        <v>1</v>
      </c>
      <c r="F649" s="316">
        <v>0</v>
      </c>
      <c r="G649" s="39"/>
      <c r="H649" s="45"/>
    </row>
    <row r="650" spans="1:8" s="2" customFormat="1" ht="16.8" customHeight="1">
      <c r="A650" s="39"/>
      <c r="B650" s="45"/>
      <c r="C650" s="315" t="s">
        <v>1</v>
      </c>
      <c r="D650" s="315" t="s">
        <v>971</v>
      </c>
      <c r="E650" s="18" t="s">
        <v>1</v>
      </c>
      <c r="F650" s="316">
        <v>311.258</v>
      </c>
      <c r="G650" s="39"/>
      <c r="H650" s="45"/>
    </row>
    <row r="651" spans="1:8" s="2" customFormat="1" ht="16.8" customHeight="1">
      <c r="A651" s="39"/>
      <c r="B651" s="45"/>
      <c r="C651" s="315" t="s">
        <v>118</v>
      </c>
      <c r="D651" s="315" t="s">
        <v>142</v>
      </c>
      <c r="E651" s="18" t="s">
        <v>1</v>
      </c>
      <c r="F651" s="316">
        <v>311.258</v>
      </c>
      <c r="G651" s="39"/>
      <c r="H651" s="45"/>
    </row>
    <row r="652" spans="1:8" s="2" customFormat="1" ht="16.8" customHeight="1">
      <c r="A652" s="39"/>
      <c r="B652" s="45"/>
      <c r="C652" s="317" t="s">
        <v>1405</v>
      </c>
      <c r="D652" s="39"/>
      <c r="E652" s="39"/>
      <c r="F652" s="39"/>
      <c r="G652" s="39"/>
      <c r="H652" s="45"/>
    </row>
    <row r="653" spans="1:8" s="2" customFormat="1" ht="16.8" customHeight="1">
      <c r="A653" s="39"/>
      <c r="B653" s="45"/>
      <c r="C653" s="315" t="s">
        <v>337</v>
      </c>
      <c r="D653" s="315" t="s">
        <v>338</v>
      </c>
      <c r="E653" s="18" t="s">
        <v>245</v>
      </c>
      <c r="F653" s="316">
        <v>311.258</v>
      </c>
      <c r="G653" s="39"/>
      <c r="H653" s="45"/>
    </row>
    <row r="654" spans="1:8" s="2" customFormat="1" ht="12">
      <c r="A654" s="39"/>
      <c r="B654" s="45"/>
      <c r="C654" s="315" t="s">
        <v>384</v>
      </c>
      <c r="D654" s="315" t="s">
        <v>385</v>
      </c>
      <c r="E654" s="18" t="s">
        <v>245</v>
      </c>
      <c r="F654" s="316">
        <v>311.258</v>
      </c>
      <c r="G654" s="39"/>
      <c r="H654" s="45"/>
    </row>
    <row r="655" spans="1:8" s="2" customFormat="1" ht="16.8" customHeight="1">
      <c r="A655" s="39"/>
      <c r="B655" s="45"/>
      <c r="C655" s="311" t="s">
        <v>120</v>
      </c>
      <c r="D655" s="312" t="s">
        <v>121</v>
      </c>
      <c r="E655" s="313" t="s">
        <v>1</v>
      </c>
      <c r="F655" s="314">
        <v>76.849</v>
      </c>
      <c r="G655" s="39"/>
      <c r="H655" s="45"/>
    </row>
    <row r="656" spans="1:8" s="2" customFormat="1" ht="16.8" customHeight="1">
      <c r="A656" s="39"/>
      <c r="B656" s="45"/>
      <c r="C656" s="315" t="s">
        <v>120</v>
      </c>
      <c r="D656" s="315" t="s">
        <v>1241</v>
      </c>
      <c r="E656" s="18" t="s">
        <v>1</v>
      </c>
      <c r="F656" s="316">
        <v>76.849</v>
      </c>
      <c r="G656" s="39"/>
      <c r="H656" s="45"/>
    </row>
    <row r="657" spans="1:8" s="2" customFormat="1" ht="16.8" customHeight="1">
      <c r="A657" s="39"/>
      <c r="B657" s="45"/>
      <c r="C657" s="317" t="s">
        <v>1405</v>
      </c>
      <c r="D657" s="39"/>
      <c r="E657" s="39"/>
      <c r="F657" s="39"/>
      <c r="G657" s="39"/>
      <c r="H657" s="45"/>
    </row>
    <row r="658" spans="1:8" s="2" customFormat="1" ht="16.8" customHeight="1">
      <c r="A658" s="39"/>
      <c r="B658" s="45"/>
      <c r="C658" s="315" t="s">
        <v>361</v>
      </c>
      <c r="D658" s="315" t="s">
        <v>362</v>
      </c>
      <c r="E658" s="18" t="s">
        <v>245</v>
      </c>
      <c r="F658" s="316">
        <v>76.849</v>
      </c>
      <c r="G658" s="39"/>
      <c r="H658" s="45"/>
    </row>
    <row r="659" spans="1:8" s="2" customFormat="1" ht="16.8" customHeight="1">
      <c r="A659" s="39"/>
      <c r="B659" s="45"/>
      <c r="C659" s="315" t="s">
        <v>337</v>
      </c>
      <c r="D659" s="315" t="s">
        <v>338</v>
      </c>
      <c r="E659" s="18" t="s">
        <v>245</v>
      </c>
      <c r="F659" s="316">
        <v>311.258</v>
      </c>
      <c r="G659" s="39"/>
      <c r="H659" s="45"/>
    </row>
    <row r="660" spans="1:8" s="2" customFormat="1" ht="16.8" customHeight="1">
      <c r="A660" s="39"/>
      <c r="B660" s="45"/>
      <c r="C660" s="315" t="s">
        <v>375</v>
      </c>
      <c r="D660" s="315" t="s">
        <v>376</v>
      </c>
      <c r="E660" s="18" t="s">
        <v>352</v>
      </c>
      <c r="F660" s="316">
        <v>138.328</v>
      </c>
      <c r="G660" s="39"/>
      <c r="H660" s="45"/>
    </row>
    <row r="661" spans="1:8" s="2" customFormat="1" ht="16.8" customHeight="1">
      <c r="A661" s="39"/>
      <c r="B661" s="45"/>
      <c r="C661" s="311" t="s">
        <v>126</v>
      </c>
      <c r="D661" s="312" t="s">
        <v>1</v>
      </c>
      <c r="E661" s="313" t="s">
        <v>1</v>
      </c>
      <c r="F661" s="314">
        <v>214.395</v>
      </c>
      <c r="G661" s="39"/>
      <c r="H661" s="45"/>
    </row>
    <row r="662" spans="1:8" s="2" customFormat="1" ht="16.8" customHeight="1">
      <c r="A662" s="39"/>
      <c r="B662" s="45"/>
      <c r="C662" s="315" t="s">
        <v>126</v>
      </c>
      <c r="D662" s="315" t="s">
        <v>952</v>
      </c>
      <c r="E662" s="18" t="s">
        <v>1</v>
      </c>
      <c r="F662" s="316">
        <v>214.395</v>
      </c>
      <c r="G662" s="39"/>
      <c r="H662" s="45"/>
    </row>
    <row r="663" spans="1:8" s="2" customFormat="1" ht="16.8" customHeight="1">
      <c r="A663" s="39"/>
      <c r="B663" s="45"/>
      <c r="C663" s="317" t="s">
        <v>1405</v>
      </c>
      <c r="D663" s="39"/>
      <c r="E663" s="39"/>
      <c r="F663" s="39"/>
      <c r="G663" s="39"/>
      <c r="H663" s="45"/>
    </row>
    <row r="664" spans="1:8" s="2" customFormat="1" ht="12">
      <c r="A664" s="39"/>
      <c r="B664" s="45"/>
      <c r="C664" s="315" t="s">
        <v>305</v>
      </c>
      <c r="D664" s="315" t="s">
        <v>306</v>
      </c>
      <c r="E664" s="18" t="s">
        <v>245</v>
      </c>
      <c r="F664" s="316">
        <v>94.185</v>
      </c>
      <c r="G664" s="39"/>
      <c r="H664" s="45"/>
    </row>
    <row r="665" spans="1:8" s="2" customFormat="1" ht="16.8" customHeight="1">
      <c r="A665" s="39"/>
      <c r="B665" s="45"/>
      <c r="C665" s="315" t="s">
        <v>337</v>
      </c>
      <c r="D665" s="315" t="s">
        <v>338</v>
      </c>
      <c r="E665" s="18" t="s">
        <v>245</v>
      </c>
      <c r="F665" s="316">
        <v>311.258</v>
      </c>
      <c r="G665" s="39"/>
      <c r="H665" s="45"/>
    </row>
    <row r="666" spans="1:8" s="2" customFormat="1" ht="16.8" customHeight="1">
      <c r="A666" s="39"/>
      <c r="B666" s="45"/>
      <c r="C666" s="315" t="s">
        <v>370</v>
      </c>
      <c r="D666" s="315" t="s">
        <v>371</v>
      </c>
      <c r="E666" s="18" t="s">
        <v>352</v>
      </c>
      <c r="F666" s="316">
        <v>385.911</v>
      </c>
      <c r="G666" s="39"/>
      <c r="H666" s="45"/>
    </row>
    <row r="667" spans="1:8" s="2" customFormat="1" ht="16.8" customHeight="1">
      <c r="A667" s="39"/>
      <c r="B667" s="45"/>
      <c r="C667" s="311" t="s">
        <v>148</v>
      </c>
      <c r="D667" s="312" t="s">
        <v>1</v>
      </c>
      <c r="E667" s="313" t="s">
        <v>1</v>
      </c>
      <c r="F667" s="314">
        <v>25.2</v>
      </c>
      <c r="G667" s="39"/>
      <c r="H667" s="45"/>
    </row>
    <row r="668" spans="1:8" s="2" customFormat="1" ht="16.8" customHeight="1">
      <c r="A668" s="39"/>
      <c r="B668" s="45"/>
      <c r="C668" s="315" t="s">
        <v>1</v>
      </c>
      <c r="D668" s="315" t="s">
        <v>191</v>
      </c>
      <c r="E668" s="18" t="s">
        <v>1</v>
      </c>
      <c r="F668" s="316">
        <v>0</v>
      </c>
      <c r="G668" s="39"/>
      <c r="H668" s="45"/>
    </row>
    <row r="669" spans="1:8" s="2" customFormat="1" ht="16.8" customHeight="1">
      <c r="A669" s="39"/>
      <c r="B669" s="45"/>
      <c r="C669" s="315" t="s">
        <v>1</v>
      </c>
      <c r="D669" s="315" t="s">
        <v>1242</v>
      </c>
      <c r="E669" s="18" t="s">
        <v>1</v>
      </c>
      <c r="F669" s="316">
        <v>25.2</v>
      </c>
      <c r="G669" s="39"/>
      <c r="H669" s="45"/>
    </row>
    <row r="670" spans="1:8" s="2" customFormat="1" ht="16.8" customHeight="1">
      <c r="A670" s="39"/>
      <c r="B670" s="45"/>
      <c r="C670" s="315" t="s">
        <v>148</v>
      </c>
      <c r="D670" s="315" t="s">
        <v>142</v>
      </c>
      <c r="E670" s="18" t="s">
        <v>1</v>
      </c>
      <c r="F670" s="316">
        <v>25.2</v>
      </c>
      <c r="G670" s="39"/>
      <c r="H670" s="45"/>
    </row>
    <row r="671" spans="1:8" s="2" customFormat="1" ht="16.8" customHeight="1">
      <c r="A671" s="39"/>
      <c r="B671" s="45"/>
      <c r="C671" s="317" t="s">
        <v>1405</v>
      </c>
      <c r="D671" s="39"/>
      <c r="E671" s="39"/>
      <c r="F671" s="39"/>
      <c r="G671" s="39"/>
      <c r="H671" s="45"/>
    </row>
    <row r="672" spans="1:8" s="2" customFormat="1" ht="16.8" customHeight="1">
      <c r="A672" s="39"/>
      <c r="B672" s="45"/>
      <c r="C672" s="315" t="s">
        <v>388</v>
      </c>
      <c r="D672" s="315" t="s">
        <v>389</v>
      </c>
      <c r="E672" s="18" t="s">
        <v>186</v>
      </c>
      <c r="F672" s="316">
        <v>25.2</v>
      </c>
      <c r="G672" s="39"/>
      <c r="H672" s="45"/>
    </row>
    <row r="673" spans="1:8" s="2" customFormat="1" ht="12">
      <c r="A673" s="39"/>
      <c r="B673" s="45"/>
      <c r="C673" s="315" t="s">
        <v>393</v>
      </c>
      <c r="D673" s="315" t="s">
        <v>394</v>
      </c>
      <c r="E673" s="18" t="s">
        <v>186</v>
      </c>
      <c r="F673" s="316">
        <v>25.2</v>
      </c>
      <c r="G673" s="39"/>
      <c r="H673" s="45"/>
    </row>
    <row r="674" spans="1:8" s="2" customFormat="1" ht="16.8" customHeight="1">
      <c r="A674" s="39"/>
      <c r="B674" s="45"/>
      <c r="C674" s="315" t="s">
        <v>403</v>
      </c>
      <c r="D674" s="315" t="s">
        <v>404</v>
      </c>
      <c r="E674" s="18" t="s">
        <v>186</v>
      </c>
      <c r="F674" s="316">
        <v>25.2</v>
      </c>
      <c r="G674" s="39"/>
      <c r="H674" s="45"/>
    </row>
    <row r="675" spans="1:8" s="2" customFormat="1" ht="16.8" customHeight="1">
      <c r="A675" s="39"/>
      <c r="B675" s="45"/>
      <c r="C675" s="315" t="s">
        <v>397</v>
      </c>
      <c r="D675" s="315" t="s">
        <v>398</v>
      </c>
      <c r="E675" s="18" t="s">
        <v>399</v>
      </c>
      <c r="F675" s="316">
        <v>0.756</v>
      </c>
      <c r="G675" s="39"/>
      <c r="H675" s="45"/>
    </row>
    <row r="676" spans="1:8" s="2" customFormat="1" ht="16.8" customHeight="1">
      <c r="A676" s="39"/>
      <c r="B676" s="45"/>
      <c r="C676" s="311" t="s">
        <v>144</v>
      </c>
      <c r="D676" s="312" t="s">
        <v>1</v>
      </c>
      <c r="E676" s="313" t="s">
        <v>1</v>
      </c>
      <c r="F676" s="314">
        <v>313.951</v>
      </c>
      <c r="G676" s="39"/>
      <c r="H676" s="45"/>
    </row>
    <row r="677" spans="1:8" s="2" customFormat="1" ht="16.8" customHeight="1">
      <c r="A677" s="39"/>
      <c r="B677" s="45"/>
      <c r="C677" s="315" t="s">
        <v>144</v>
      </c>
      <c r="D677" s="315" t="s">
        <v>953</v>
      </c>
      <c r="E677" s="18" t="s">
        <v>1</v>
      </c>
      <c r="F677" s="316">
        <v>313.951</v>
      </c>
      <c r="G677" s="39"/>
      <c r="H677" s="45"/>
    </row>
    <row r="678" spans="1:8" s="2" customFormat="1" ht="16.8" customHeight="1">
      <c r="A678" s="39"/>
      <c r="B678" s="45"/>
      <c r="C678" s="317" t="s">
        <v>1405</v>
      </c>
      <c r="D678" s="39"/>
      <c r="E678" s="39"/>
      <c r="F678" s="39"/>
      <c r="G678" s="39"/>
      <c r="H678" s="45"/>
    </row>
    <row r="679" spans="1:8" s="2" customFormat="1" ht="12">
      <c r="A679" s="39"/>
      <c r="B679" s="45"/>
      <c r="C679" s="315" t="s">
        <v>305</v>
      </c>
      <c r="D679" s="315" t="s">
        <v>306</v>
      </c>
      <c r="E679" s="18" t="s">
        <v>245</v>
      </c>
      <c r="F679" s="316">
        <v>94.185</v>
      </c>
      <c r="G679" s="39"/>
      <c r="H679" s="45"/>
    </row>
    <row r="680" spans="1:8" s="2" customFormat="1" ht="12">
      <c r="A680" s="39"/>
      <c r="B680" s="45"/>
      <c r="C680" s="315" t="s">
        <v>322</v>
      </c>
      <c r="D680" s="315" t="s">
        <v>323</v>
      </c>
      <c r="E680" s="18" t="s">
        <v>245</v>
      </c>
      <c r="F680" s="316">
        <v>376.741</v>
      </c>
      <c r="G680" s="39"/>
      <c r="H680" s="45"/>
    </row>
    <row r="681" spans="1:8" s="2" customFormat="1" ht="12">
      <c r="A681" s="39"/>
      <c r="B681" s="45"/>
      <c r="C681" s="315" t="s">
        <v>327</v>
      </c>
      <c r="D681" s="315" t="s">
        <v>328</v>
      </c>
      <c r="E681" s="18" t="s">
        <v>245</v>
      </c>
      <c r="F681" s="316">
        <v>219.766</v>
      </c>
      <c r="G681" s="39"/>
      <c r="H681" s="45"/>
    </row>
    <row r="682" spans="1:8" s="2" customFormat="1" ht="12">
      <c r="A682" s="39"/>
      <c r="B682" s="45"/>
      <c r="C682" s="315" t="s">
        <v>332</v>
      </c>
      <c r="D682" s="315" t="s">
        <v>333</v>
      </c>
      <c r="E682" s="18" t="s">
        <v>245</v>
      </c>
      <c r="F682" s="316">
        <v>879.063</v>
      </c>
      <c r="G682" s="39"/>
      <c r="H682" s="45"/>
    </row>
    <row r="683" spans="1:8" s="2" customFormat="1" ht="16.8" customHeight="1">
      <c r="A683" s="39"/>
      <c r="B683" s="45"/>
      <c r="C683" s="315" t="s">
        <v>337</v>
      </c>
      <c r="D683" s="315" t="s">
        <v>338</v>
      </c>
      <c r="E683" s="18" t="s">
        <v>245</v>
      </c>
      <c r="F683" s="316">
        <v>219.766</v>
      </c>
      <c r="G683" s="39"/>
      <c r="H683" s="45"/>
    </row>
    <row r="684" spans="1:8" s="2" customFormat="1" ht="16.8" customHeight="1">
      <c r="A684" s="39"/>
      <c r="B684" s="45"/>
      <c r="C684" s="315" t="s">
        <v>337</v>
      </c>
      <c r="D684" s="315" t="s">
        <v>338</v>
      </c>
      <c r="E684" s="18" t="s">
        <v>245</v>
      </c>
      <c r="F684" s="316">
        <v>94.185</v>
      </c>
      <c r="G684" s="39"/>
      <c r="H684" s="45"/>
    </row>
    <row r="685" spans="1:8" s="2" customFormat="1" ht="12">
      <c r="A685" s="39"/>
      <c r="B685" s="45"/>
      <c r="C685" s="315" t="s">
        <v>350</v>
      </c>
      <c r="D685" s="315" t="s">
        <v>351</v>
      </c>
      <c r="E685" s="18" t="s">
        <v>352</v>
      </c>
      <c r="F685" s="316">
        <v>565.112</v>
      </c>
      <c r="G685" s="39"/>
      <c r="H685" s="45"/>
    </row>
    <row r="686" spans="1:8" s="2" customFormat="1" ht="16.8" customHeight="1">
      <c r="A686" s="39"/>
      <c r="B686" s="45"/>
      <c r="C686" s="315" t="s">
        <v>345</v>
      </c>
      <c r="D686" s="315" t="s">
        <v>346</v>
      </c>
      <c r="E686" s="18" t="s">
        <v>245</v>
      </c>
      <c r="F686" s="316">
        <v>313.951</v>
      </c>
      <c r="G686" s="39"/>
      <c r="H686" s="45"/>
    </row>
    <row r="687" spans="1:8" s="2" customFormat="1" ht="16.8" customHeight="1">
      <c r="A687" s="39"/>
      <c r="B687" s="45"/>
      <c r="C687" s="311" t="s">
        <v>887</v>
      </c>
      <c r="D687" s="312" t="s">
        <v>1</v>
      </c>
      <c r="E687" s="313" t="s">
        <v>1</v>
      </c>
      <c r="F687" s="314">
        <v>0.25</v>
      </c>
      <c r="G687" s="39"/>
      <c r="H687" s="45"/>
    </row>
    <row r="688" spans="1:8" s="2" customFormat="1" ht="16.8" customHeight="1">
      <c r="A688" s="39"/>
      <c r="B688" s="45"/>
      <c r="C688" s="315" t="s">
        <v>1</v>
      </c>
      <c r="D688" s="315" t="s">
        <v>199</v>
      </c>
      <c r="E688" s="18" t="s">
        <v>1</v>
      </c>
      <c r="F688" s="316">
        <v>0</v>
      </c>
      <c r="G688" s="39"/>
      <c r="H688" s="45"/>
    </row>
    <row r="689" spans="1:8" s="2" customFormat="1" ht="16.8" customHeight="1">
      <c r="A689" s="39"/>
      <c r="B689" s="45"/>
      <c r="C689" s="315" t="s">
        <v>1</v>
      </c>
      <c r="D689" s="315" t="s">
        <v>960</v>
      </c>
      <c r="E689" s="18" t="s">
        <v>1</v>
      </c>
      <c r="F689" s="316">
        <v>0</v>
      </c>
      <c r="G689" s="39"/>
      <c r="H689" s="45"/>
    </row>
    <row r="690" spans="1:8" s="2" customFormat="1" ht="16.8" customHeight="1">
      <c r="A690" s="39"/>
      <c r="B690" s="45"/>
      <c r="C690" s="315" t="s">
        <v>1</v>
      </c>
      <c r="D690" s="315" t="s">
        <v>961</v>
      </c>
      <c r="E690" s="18" t="s">
        <v>1</v>
      </c>
      <c r="F690" s="316">
        <v>0.25</v>
      </c>
      <c r="G690" s="39"/>
      <c r="H690" s="45"/>
    </row>
    <row r="691" spans="1:8" s="2" customFormat="1" ht="16.8" customHeight="1">
      <c r="A691" s="39"/>
      <c r="B691" s="45"/>
      <c r="C691" s="315" t="s">
        <v>887</v>
      </c>
      <c r="D691" s="315" t="s">
        <v>142</v>
      </c>
      <c r="E691" s="18" t="s">
        <v>1</v>
      </c>
      <c r="F691" s="316">
        <v>0.25</v>
      </c>
      <c r="G691" s="39"/>
      <c r="H691" s="45"/>
    </row>
    <row r="692" spans="1:8" s="2" customFormat="1" ht="16.8" customHeight="1">
      <c r="A692" s="39"/>
      <c r="B692" s="45"/>
      <c r="C692" s="317" t="s">
        <v>1405</v>
      </c>
      <c r="D692" s="39"/>
      <c r="E692" s="39"/>
      <c r="F692" s="39"/>
      <c r="G692" s="39"/>
      <c r="H692" s="45"/>
    </row>
    <row r="693" spans="1:8" s="2" customFormat="1" ht="16.8" customHeight="1">
      <c r="A693" s="39"/>
      <c r="B693" s="45"/>
      <c r="C693" s="315" t="s">
        <v>957</v>
      </c>
      <c r="D693" s="315" t="s">
        <v>958</v>
      </c>
      <c r="E693" s="18" t="s">
        <v>245</v>
      </c>
      <c r="F693" s="316">
        <v>0.25</v>
      </c>
      <c r="G693" s="39"/>
      <c r="H693" s="45"/>
    </row>
    <row r="694" spans="1:8" s="2" customFormat="1" ht="16.8" customHeight="1">
      <c r="A694" s="39"/>
      <c r="B694" s="45"/>
      <c r="C694" s="315" t="s">
        <v>337</v>
      </c>
      <c r="D694" s="315" t="s">
        <v>338</v>
      </c>
      <c r="E694" s="18" t="s">
        <v>245</v>
      </c>
      <c r="F694" s="316">
        <v>311.258</v>
      </c>
      <c r="G694" s="39"/>
      <c r="H694" s="45"/>
    </row>
    <row r="695" spans="1:8" s="2" customFormat="1" ht="16.8" customHeight="1">
      <c r="A695" s="39"/>
      <c r="B695" s="45"/>
      <c r="C695" s="315" t="s">
        <v>967</v>
      </c>
      <c r="D695" s="315" t="s">
        <v>968</v>
      </c>
      <c r="E695" s="18" t="s">
        <v>352</v>
      </c>
      <c r="F695" s="316">
        <v>0.45</v>
      </c>
      <c r="G695" s="39"/>
      <c r="H695" s="45"/>
    </row>
    <row r="696" spans="1:8" s="2" customFormat="1" ht="16.8" customHeight="1">
      <c r="A696" s="39"/>
      <c r="B696" s="45"/>
      <c r="C696" s="311" t="s">
        <v>141</v>
      </c>
      <c r="D696" s="312" t="s">
        <v>142</v>
      </c>
      <c r="E696" s="313" t="s">
        <v>1</v>
      </c>
      <c r="F696" s="314">
        <v>99.556</v>
      </c>
      <c r="G696" s="39"/>
      <c r="H696" s="45"/>
    </row>
    <row r="697" spans="1:8" s="2" customFormat="1" ht="16.8" customHeight="1">
      <c r="A697" s="39"/>
      <c r="B697" s="45"/>
      <c r="C697" s="315" t="s">
        <v>1</v>
      </c>
      <c r="D697" s="315" t="s">
        <v>199</v>
      </c>
      <c r="E697" s="18" t="s">
        <v>1</v>
      </c>
      <c r="F697" s="316">
        <v>0</v>
      </c>
      <c r="G697" s="39"/>
      <c r="H697" s="45"/>
    </row>
    <row r="698" spans="1:8" s="2" customFormat="1" ht="16.8" customHeight="1">
      <c r="A698" s="39"/>
      <c r="B698" s="45"/>
      <c r="C698" s="315" t="s">
        <v>1</v>
      </c>
      <c r="D698" s="315" t="s">
        <v>308</v>
      </c>
      <c r="E698" s="18" t="s">
        <v>1</v>
      </c>
      <c r="F698" s="316">
        <v>0</v>
      </c>
      <c r="G698" s="39"/>
      <c r="H698" s="45"/>
    </row>
    <row r="699" spans="1:8" s="2" customFormat="1" ht="16.8" customHeight="1">
      <c r="A699" s="39"/>
      <c r="B699" s="45"/>
      <c r="C699" s="315" t="s">
        <v>1</v>
      </c>
      <c r="D699" s="315" t="s">
        <v>309</v>
      </c>
      <c r="E699" s="18" t="s">
        <v>1</v>
      </c>
      <c r="F699" s="316">
        <v>0</v>
      </c>
      <c r="G699" s="39"/>
      <c r="H699" s="45"/>
    </row>
    <row r="700" spans="1:8" s="2" customFormat="1" ht="16.8" customHeight="1">
      <c r="A700" s="39"/>
      <c r="B700" s="45"/>
      <c r="C700" s="315" t="s">
        <v>1</v>
      </c>
      <c r="D700" s="315" t="s">
        <v>1231</v>
      </c>
      <c r="E700" s="18" t="s">
        <v>1</v>
      </c>
      <c r="F700" s="316">
        <v>18.144</v>
      </c>
      <c r="G700" s="39"/>
      <c r="H700" s="45"/>
    </row>
    <row r="701" spans="1:8" s="2" customFormat="1" ht="16.8" customHeight="1">
      <c r="A701" s="39"/>
      <c r="B701" s="45"/>
      <c r="C701" s="315" t="s">
        <v>1</v>
      </c>
      <c r="D701" s="315" t="s">
        <v>1232</v>
      </c>
      <c r="E701" s="18" t="s">
        <v>1</v>
      </c>
      <c r="F701" s="316">
        <v>1.215</v>
      </c>
      <c r="G701" s="39"/>
      <c r="H701" s="45"/>
    </row>
    <row r="702" spans="1:8" s="2" customFormat="1" ht="16.8" customHeight="1">
      <c r="A702" s="39"/>
      <c r="B702" s="45"/>
      <c r="C702" s="315" t="s">
        <v>1</v>
      </c>
      <c r="D702" s="315" t="s">
        <v>945</v>
      </c>
      <c r="E702" s="18" t="s">
        <v>1</v>
      </c>
      <c r="F702" s="316">
        <v>0.405</v>
      </c>
      <c r="G702" s="39"/>
      <c r="H702" s="45"/>
    </row>
    <row r="703" spans="1:8" s="2" customFormat="1" ht="16.8" customHeight="1">
      <c r="A703" s="39"/>
      <c r="B703" s="45"/>
      <c r="C703" s="315" t="s">
        <v>1</v>
      </c>
      <c r="D703" s="315" t="s">
        <v>312</v>
      </c>
      <c r="E703" s="18" t="s">
        <v>1</v>
      </c>
      <c r="F703" s="316">
        <v>0</v>
      </c>
      <c r="G703" s="39"/>
      <c r="H703" s="45"/>
    </row>
    <row r="704" spans="1:8" s="2" customFormat="1" ht="16.8" customHeight="1">
      <c r="A704" s="39"/>
      <c r="B704" s="45"/>
      <c r="C704" s="315" t="s">
        <v>1</v>
      </c>
      <c r="D704" s="315" t="s">
        <v>1233</v>
      </c>
      <c r="E704" s="18" t="s">
        <v>1</v>
      </c>
      <c r="F704" s="316">
        <v>72.576</v>
      </c>
      <c r="G704" s="39"/>
      <c r="H704" s="45"/>
    </row>
    <row r="705" spans="1:8" s="2" customFormat="1" ht="16.8" customHeight="1">
      <c r="A705" s="39"/>
      <c r="B705" s="45"/>
      <c r="C705" s="315" t="s">
        <v>1</v>
      </c>
      <c r="D705" s="315" t="s">
        <v>1234</v>
      </c>
      <c r="E705" s="18" t="s">
        <v>1</v>
      </c>
      <c r="F705" s="316">
        <v>4.86</v>
      </c>
      <c r="G705" s="39"/>
      <c r="H705" s="45"/>
    </row>
    <row r="706" spans="1:8" s="2" customFormat="1" ht="16.8" customHeight="1">
      <c r="A706" s="39"/>
      <c r="B706" s="45"/>
      <c r="C706" s="315" t="s">
        <v>1</v>
      </c>
      <c r="D706" s="315" t="s">
        <v>948</v>
      </c>
      <c r="E706" s="18" t="s">
        <v>1</v>
      </c>
      <c r="F706" s="316">
        <v>1.62</v>
      </c>
      <c r="G706" s="39"/>
      <c r="H706" s="45"/>
    </row>
    <row r="707" spans="1:8" s="2" customFormat="1" ht="16.8" customHeight="1">
      <c r="A707" s="39"/>
      <c r="B707" s="45"/>
      <c r="C707" s="315" t="s">
        <v>1</v>
      </c>
      <c r="D707" s="315" t="s">
        <v>315</v>
      </c>
      <c r="E707" s="18" t="s">
        <v>1</v>
      </c>
      <c r="F707" s="316">
        <v>0</v>
      </c>
      <c r="G707" s="39"/>
      <c r="H707" s="45"/>
    </row>
    <row r="708" spans="1:8" s="2" customFormat="1" ht="16.8" customHeight="1">
      <c r="A708" s="39"/>
      <c r="B708" s="45"/>
      <c r="C708" s="315" t="s">
        <v>1</v>
      </c>
      <c r="D708" s="315" t="s">
        <v>1235</v>
      </c>
      <c r="E708" s="18" t="s">
        <v>1</v>
      </c>
      <c r="F708" s="316">
        <v>0.486</v>
      </c>
      <c r="G708" s="39"/>
      <c r="H708" s="45"/>
    </row>
    <row r="709" spans="1:8" s="2" customFormat="1" ht="16.8" customHeight="1">
      <c r="A709" s="39"/>
      <c r="B709" s="45"/>
      <c r="C709" s="315" t="s">
        <v>1</v>
      </c>
      <c r="D709" s="315" t="s">
        <v>950</v>
      </c>
      <c r="E709" s="18" t="s">
        <v>1</v>
      </c>
      <c r="F709" s="316">
        <v>0.25</v>
      </c>
      <c r="G709" s="39"/>
      <c r="H709" s="45"/>
    </row>
    <row r="710" spans="1:8" s="2" customFormat="1" ht="16.8" customHeight="1">
      <c r="A710" s="39"/>
      <c r="B710" s="45"/>
      <c r="C710" s="315" t="s">
        <v>141</v>
      </c>
      <c r="D710" s="315" t="s">
        <v>142</v>
      </c>
      <c r="E710" s="18" t="s">
        <v>1</v>
      </c>
      <c r="F710" s="316">
        <v>99.556</v>
      </c>
      <c r="G710" s="39"/>
      <c r="H710" s="45"/>
    </row>
    <row r="711" spans="1:8" s="2" customFormat="1" ht="16.8" customHeight="1">
      <c r="A711" s="39"/>
      <c r="B711" s="45"/>
      <c r="C711" s="317" t="s">
        <v>1405</v>
      </c>
      <c r="D711" s="39"/>
      <c r="E711" s="39"/>
      <c r="F711" s="39"/>
      <c r="G711" s="39"/>
      <c r="H711" s="45"/>
    </row>
    <row r="712" spans="1:8" s="2" customFormat="1" ht="12">
      <c r="A712" s="39"/>
      <c r="B712" s="45"/>
      <c r="C712" s="315" t="s">
        <v>305</v>
      </c>
      <c r="D712" s="315" t="s">
        <v>306</v>
      </c>
      <c r="E712" s="18" t="s">
        <v>245</v>
      </c>
      <c r="F712" s="316">
        <v>94.185</v>
      </c>
      <c r="G712" s="39"/>
      <c r="H712" s="45"/>
    </row>
    <row r="713" spans="1:8" s="2" customFormat="1" ht="16.8" customHeight="1">
      <c r="A713" s="39"/>
      <c r="B713" s="45"/>
      <c r="C713" s="315" t="s">
        <v>356</v>
      </c>
      <c r="D713" s="315" t="s">
        <v>357</v>
      </c>
      <c r="E713" s="18" t="s">
        <v>245</v>
      </c>
      <c r="F713" s="316">
        <v>229.011</v>
      </c>
      <c r="G713" s="39"/>
      <c r="H713" s="45"/>
    </row>
    <row r="714" spans="1:8" s="2" customFormat="1" ht="16.8" customHeight="1">
      <c r="A714" s="39"/>
      <c r="B714" s="45"/>
      <c r="C714" s="311" t="s">
        <v>146</v>
      </c>
      <c r="D714" s="312" t="s">
        <v>1</v>
      </c>
      <c r="E714" s="313" t="s">
        <v>1</v>
      </c>
      <c r="F714" s="314">
        <v>14.616</v>
      </c>
      <c r="G714" s="39"/>
      <c r="H714" s="45"/>
    </row>
    <row r="715" spans="1:8" s="2" customFormat="1" ht="16.8" customHeight="1">
      <c r="A715" s="39"/>
      <c r="B715" s="45"/>
      <c r="C715" s="315" t="s">
        <v>146</v>
      </c>
      <c r="D715" s="315" t="s">
        <v>1236</v>
      </c>
      <c r="E715" s="18" t="s">
        <v>1</v>
      </c>
      <c r="F715" s="316">
        <v>14.616</v>
      </c>
      <c r="G715" s="39"/>
      <c r="H715" s="45"/>
    </row>
    <row r="716" spans="1:8" s="2" customFormat="1" ht="16.8" customHeight="1">
      <c r="A716" s="39"/>
      <c r="B716" s="45"/>
      <c r="C716" s="317" t="s">
        <v>1405</v>
      </c>
      <c r="D716" s="39"/>
      <c r="E716" s="39"/>
      <c r="F716" s="39"/>
      <c r="G716" s="39"/>
      <c r="H716" s="45"/>
    </row>
    <row r="717" spans="1:8" s="2" customFormat="1" ht="12">
      <c r="A717" s="39"/>
      <c r="B717" s="45"/>
      <c r="C717" s="315" t="s">
        <v>305</v>
      </c>
      <c r="D717" s="315" t="s">
        <v>306</v>
      </c>
      <c r="E717" s="18" t="s">
        <v>245</v>
      </c>
      <c r="F717" s="316">
        <v>94.185</v>
      </c>
      <c r="G717" s="39"/>
      <c r="H717" s="45"/>
    </row>
    <row r="718" spans="1:8" s="2" customFormat="1" ht="16.8" customHeight="1">
      <c r="A718" s="39"/>
      <c r="B718" s="45"/>
      <c r="C718" s="311" t="s">
        <v>123</v>
      </c>
      <c r="D718" s="312" t="s">
        <v>1</v>
      </c>
      <c r="E718" s="313" t="s">
        <v>1</v>
      </c>
      <c r="F718" s="314">
        <v>327.842</v>
      </c>
      <c r="G718" s="39"/>
      <c r="H718" s="45"/>
    </row>
    <row r="719" spans="1:8" s="2" customFormat="1" ht="16.8" customHeight="1">
      <c r="A719" s="39"/>
      <c r="B719" s="45"/>
      <c r="C719" s="315" t="s">
        <v>1</v>
      </c>
      <c r="D719" s="315" t="s">
        <v>191</v>
      </c>
      <c r="E719" s="18" t="s">
        <v>1</v>
      </c>
      <c r="F719" s="316">
        <v>0</v>
      </c>
      <c r="G719" s="39"/>
      <c r="H719" s="45"/>
    </row>
    <row r="720" spans="1:8" s="2" customFormat="1" ht="16.8" customHeight="1">
      <c r="A720" s="39"/>
      <c r="B720" s="45"/>
      <c r="C720" s="315" t="s">
        <v>1</v>
      </c>
      <c r="D720" s="315" t="s">
        <v>279</v>
      </c>
      <c r="E720" s="18" t="s">
        <v>1</v>
      </c>
      <c r="F720" s="316">
        <v>0</v>
      </c>
      <c r="G720" s="39"/>
      <c r="H720" s="45"/>
    </row>
    <row r="721" spans="1:8" s="2" customFormat="1" ht="16.8" customHeight="1">
      <c r="A721" s="39"/>
      <c r="B721" s="45"/>
      <c r="C721" s="315" t="s">
        <v>1</v>
      </c>
      <c r="D721" s="315" t="s">
        <v>1218</v>
      </c>
      <c r="E721" s="18" t="s">
        <v>1</v>
      </c>
      <c r="F721" s="316">
        <v>322.9</v>
      </c>
      <c r="G721" s="39"/>
      <c r="H721" s="45"/>
    </row>
    <row r="722" spans="1:8" s="2" customFormat="1" ht="16.8" customHeight="1">
      <c r="A722" s="39"/>
      <c r="B722" s="45"/>
      <c r="C722" s="315" t="s">
        <v>1</v>
      </c>
      <c r="D722" s="315" t="s">
        <v>931</v>
      </c>
      <c r="E722" s="18" t="s">
        <v>1</v>
      </c>
      <c r="F722" s="316">
        <v>6.885</v>
      </c>
      <c r="G722" s="39"/>
      <c r="H722" s="45"/>
    </row>
    <row r="723" spans="1:8" s="2" customFormat="1" ht="16.8" customHeight="1">
      <c r="A723" s="39"/>
      <c r="B723" s="45"/>
      <c r="C723" s="315" t="s">
        <v>1</v>
      </c>
      <c r="D723" s="315" t="s">
        <v>1219</v>
      </c>
      <c r="E723" s="18" t="s">
        <v>1</v>
      </c>
      <c r="F723" s="316">
        <v>20.655</v>
      </c>
      <c r="G723" s="39"/>
      <c r="H723" s="45"/>
    </row>
    <row r="724" spans="1:8" s="2" customFormat="1" ht="16.8" customHeight="1">
      <c r="A724" s="39"/>
      <c r="B724" s="45"/>
      <c r="C724" s="315" t="s">
        <v>1</v>
      </c>
      <c r="D724" s="315" t="s">
        <v>1220</v>
      </c>
      <c r="E724" s="18" t="s">
        <v>1</v>
      </c>
      <c r="F724" s="316">
        <v>39.537</v>
      </c>
      <c r="G724" s="39"/>
      <c r="H724" s="45"/>
    </row>
    <row r="725" spans="1:8" s="2" customFormat="1" ht="16.8" customHeight="1">
      <c r="A725" s="39"/>
      <c r="B725" s="45"/>
      <c r="C725" s="315" t="s">
        <v>1</v>
      </c>
      <c r="D725" s="315" t="s">
        <v>1221</v>
      </c>
      <c r="E725" s="18" t="s">
        <v>1</v>
      </c>
      <c r="F725" s="316">
        <v>6.8</v>
      </c>
      <c r="G725" s="39"/>
      <c r="H725" s="45"/>
    </row>
    <row r="726" spans="1:8" s="2" customFormat="1" ht="16.8" customHeight="1">
      <c r="A726" s="39"/>
      <c r="B726" s="45"/>
      <c r="C726" s="315" t="s">
        <v>1</v>
      </c>
      <c r="D726" s="315" t="s">
        <v>1222</v>
      </c>
      <c r="E726" s="18" t="s">
        <v>1</v>
      </c>
      <c r="F726" s="316">
        <v>27.2</v>
      </c>
      <c r="G726" s="39"/>
      <c r="H726" s="45"/>
    </row>
    <row r="727" spans="1:8" s="2" customFormat="1" ht="12">
      <c r="A727" s="39"/>
      <c r="B727" s="45"/>
      <c r="C727" s="315" t="s">
        <v>1</v>
      </c>
      <c r="D727" s="315" t="s">
        <v>1223</v>
      </c>
      <c r="E727" s="18" t="s">
        <v>1</v>
      </c>
      <c r="F727" s="316">
        <v>-88.832</v>
      </c>
      <c r="G727" s="39"/>
      <c r="H727" s="45"/>
    </row>
    <row r="728" spans="1:8" s="2" customFormat="1" ht="16.8" customHeight="1">
      <c r="A728" s="39"/>
      <c r="B728" s="45"/>
      <c r="C728" s="315" t="s">
        <v>1</v>
      </c>
      <c r="D728" s="315" t="s">
        <v>1224</v>
      </c>
      <c r="E728" s="18" t="s">
        <v>1</v>
      </c>
      <c r="F728" s="316">
        <v>-3.094</v>
      </c>
      <c r="G728" s="39"/>
      <c r="H728" s="45"/>
    </row>
    <row r="729" spans="1:8" s="2" customFormat="1" ht="16.8" customHeight="1">
      <c r="A729" s="39"/>
      <c r="B729" s="45"/>
      <c r="C729" s="315" t="s">
        <v>1</v>
      </c>
      <c r="D729" s="315" t="s">
        <v>1225</v>
      </c>
      <c r="E729" s="18" t="s">
        <v>1</v>
      </c>
      <c r="F729" s="316">
        <v>-4.209</v>
      </c>
      <c r="G729" s="39"/>
      <c r="H729" s="45"/>
    </row>
    <row r="730" spans="1:8" s="2" customFormat="1" ht="16.8" customHeight="1">
      <c r="A730" s="39"/>
      <c r="B730" s="45"/>
      <c r="C730" s="315" t="s">
        <v>123</v>
      </c>
      <c r="D730" s="315" t="s">
        <v>142</v>
      </c>
      <c r="E730" s="18" t="s">
        <v>1</v>
      </c>
      <c r="F730" s="316">
        <v>327.842</v>
      </c>
      <c r="G730" s="39"/>
      <c r="H730" s="45"/>
    </row>
    <row r="731" spans="1:8" s="2" customFormat="1" ht="16.8" customHeight="1">
      <c r="A731" s="39"/>
      <c r="B731" s="45"/>
      <c r="C731" s="317" t="s">
        <v>1405</v>
      </c>
      <c r="D731" s="39"/>
      <c r="E731" s="39"/>
      <c r="F731" s="39"/>
      <c r="G731" s="39"/>
      <c r="H731" s="45"/>
    </row>
    <row r="732" spans="1:8" s="2" customFormat="1" ht="12">
      <c r="A732" s="39"/>
      <c r="B732" s="45"/>
      <c r="C732" s="315" t="s">
        <v>928</v>
      </c>
      <c r="D732" s="315" t="s">
        <v>929</v>
      </c>
      <c r="E732" s="18" t="s">
        <v>245</v>
      </c>
      <c r="F732" s="316">
        <v>98.353</v>
      </c>
      <c r="G732" s="39"/>
      <c r="H732" s="45"/>
    </row>
    <row r="733" spans="1:8" s="2" customFormat="1" ht="12">
      <c r="A733" s="39"/>
      <c r="B733" s="45"/>
      <c r="C733" s="315" t="s">
        <v>937</v>
      </c>
      <c r="D733" s="315" t="s">
        <v>938</v>
      </c>
      <c r="E733" s="18" t="s">
        <v>245</v>
      </c>
      <c r="F733" s="316">
        <v>229.489</v>
      </c>
      <c r="G733" s="39"/>
      <c r="H733" s="45"/>
    </row>
    <row r="734" spans="1:8" s="2" customFormat="1" ht="12">
      <c r="A734" s="39"/>
      <c r="B734" s="45"/>
      <c r="C734" s="315" t="s">
        <v>305</v>
      </c>
      <c r="D734" s="315" t="s">
        <v>306</v>
      </c>
      <c r="E734" s="18" t="s">
        <v>245</v>
      </c>
      <c r="F734" s="316">
        <v>94.185</v>
      </c>
      <c r="G734" s="39"/>
      <c r="H734" s="45"/>
    </row>
    <row r="735" spans="1:8" s="2" customFormat="1" ht="16.8" customHeight="1">
      <c r="A735" s="39"/>
      <c r="B735" s="45"/>
      <c r="C735" s="315" t="s">
        <v>356</v>
      </c>
      <c r="D735" s="315" t="s">
        <v>357</v>
      </c>
      <c r="E735" s="18" t="s">
        <v>245</v>
      </c>
      <c r="F735" s="316">
        <v>229.011</v>
      </c>
      <c r="G735" s="39"/>
      <c r="H735" s="45"/>
    </row>
    <row r="736" spans="1:8" s="2" customFormat="1" ht="16.8" customHeight="1">
      <c r="A736" s="39"/>
      <c r="B736" s="45"/>
      <c r="C736" s="311" t="s">
        <v>901</v>
      </c>
      <c r="D736" s="312" t="s">
        <v>1</v>
      </c>
      <c r="E736" s="313" t="s">
        <v>1</v>
      </c>
      <c r="F736" s="314">
        <v>0.725</v>
      </c>
      <c r="G736" s="39"/>
      <c r="H736" s="45"/>
    </row>
    <row r="737" spans="1:8" s="2" customFormat="1" ht="16.8" customHeight="1">
      <c r="A737" s="39"/>
      <c r="B737" s="45"/>
      <c r="C737" s="315" t="s">
        <v>1</v>
      </c>
      <c r="D737" s="315" t="s">
        <v>199</v>
      </c>
      <c r="E737" s="18" t="s">
        <v>1</v>
      </c>
      <c r="F737" s="316">
        <v>0</v>
      </c>
      <c r="G737" s="39"/>
      <c r="H737" s="45"/>
    </row>
    <row r="738" spans="1:8" s="2" customFormat="1" ht="16.8" customHeight="1">
      <c r="A738" s="39"/>
      <c r="B738" s="45"/>
      <c r="C738" s="315" t="s">
        <v>1</v>
      </c>
      <c r="D738" s="315" t="s">
        <v>921</v>
      </c>
      <c r="E738" s="18" t="s">
        <v>1</v>
      </c>
      <c r="F738" s="316">
        <v>0.85</v>
      </c>
      <c r="G738" s="39"/>
      <c r="H738" s="45"/>
    </row>
    <row r="739" spans="1:8" s="2" customFormat="1" ht="16.8" customHeight="1">
      <c r="A739" s="39"/>
      <c r="B739" s="45"/>
      <c r="C739" s="315" t="s">
        <v>1</v>
      </c>
      <c r="D739" s="315" t="s">
        <v>922</v>
      </c>
      <c r="E739" s="18" t="s">
        <v>1</v>
      </c>
      <c r="F739" s="316">
        <v>-0.125</v>
      </c>
      <c r="G739" s="39"/>
      <c r="H739" s="45"/>
    </row>
    <row r="740" spans="1:8" s="2" customFormat="1" ht="16.8" customHeight="1">
      <c r="A740" s="39"/>
      <c r="B740" s="45"/>
      <c r="C740" s="315" t="s">
        <v>901</v>
      </c>
      <c r="D740" s="315" t="s">
        <v>142</v>
      </c>
      <c r="E740" s="18" t="s">
        <v>1</v>
      </c>
      <c r="F740" s="316">
        <v>0.725</v>
      </c>
      <c r="G740" s="39"/>
      <c r="H740" s="45"/>
    </row>
    <row r="741" spans="1:8" s="2" customFormat="1" ht="16.8" customHeight="1">
      <c r="A741" s="39"/>
      <c r="B741" s="45"/>
      <c r="C741" s="317" t="s">
        <v>1405</v>
      </c>
      <c r="D741" s="39"/>
      <c r="E741" s="39"/>
      <c r="F741" s="39"/>
      <c r="G741" s="39"/>
      <c r="H741" s="45"/>
    </row>
    <row r="742" spans="1:8" s="2" customFormat="1" ht="12">
      <c r="A742" s="39"/>
      <c r="B742" s="45"/>
      <c r="C742" s="315" t="s">
        <v>918</v>
      </c>
      <c r="D742" s="315" t="s">
        <v>919</v>
      </c>
      <c r="E742" s="18" t="s">
        <v>245</v>
      </c>
      <c r="F742" s="316">
        <v>0.218</v>
      </c>
      <c r="G742" s="39"/>
      <c r="H742" s="45"/>
    </row>
    <row r="743" spans="1:8" s="2" customFormat="1" ht="12">
      <c r="A743" s="39"/>
      <c r="B743" s="45"/>
      <c r="C743" s="315" t="s">
        <v>924</v>
      </c>
      <c r="D743" s="315" t="s">
        <v>925</v>
      </c>
      <c r="E743" s="18" t="s">
        <v>245</v>
      </c>
      <c r="F743" s="316">
        <v>0.508</v>
      </c>
      <c r="G743" s="39"/>
      <c r="H743" s="45"/>
    </row>
    <row r="744" spans="1:8" s="2" customFormat="1" ht="12">
      <c r="A744" s="39"/>
      <c r="B744" s="45"/>
      <c r="C744" s="315" t="s">
        <v>305</v>
      </c>
      <c r="D744" s="315" t="s">
        <v>306</v>
      </c>
      <c r="E744" s="18" t="s">
        <v>245</v>
      </c>
      <c r="F744" s="316">
        <v>94.185</v>
      </c>
      <c r="G744" s="39"/>
      <c r="H744" s="45"/>
    </row>
    <row r="745" spans="1:8" s="2" customFormat="1" ht="16.8" customHeight="1">
      <c r="A745" s="39"/>
      <c r="B745" s="45"/>
      <c r="C745" s="315" t="s">
        <v>356</v>
      </c>
      <c r="D745" s="315" t="s">
        <v>357</v>
      </c>
      <c r="E745" s="18" t="s">
        <v>245</v>
      </c>
      <c r="F745" s="316">
        <v>229.011</v>
      </c>
      <c r="G745" s="39"/>
      <c r="H745" s="45"/>
    </row>
    <row r="746" spans="1:8" s="2" customFormat="1" ht="26.4" customHeight="1">
      <c r="A746" s="39"/>
      <c r="B746" s="45"/>
      <c r="C746" s="310" t="s">
        <v>1415</v>
      </c>
      <c r="D746" s="310" t="s">
        <v>106</v>
      </c>
      <c r="E746" s="39"/>
      <c r="F746" s="39"/>
      <c r="G746" s="39"/>
      <c r="H746" s="45"/>
    </row>
    <row r="747" spans="1:8" s="2" customFormat="1" ht="16.8" customHeight="1">
      <c r="A747" s="39"/>
      <c r="B747" s="45"/>
      <c r="C747" s="311" t="s">
        <v>779</v>
      </c>
      <c r="D747" s="312" t="s">
        <v>133</v>
      </c>
      <c r="E747" s="313" t="s">
        <v>1</v>
      </c>
      <c r="F747" s="314">
        <v>0.729</v>
      </c>
      <c r="G747" s="39"/>
      <c r="H747" s="45"/>
    </row>
    <row r="748" spans="1:8" s="2" customFormat="1" ht="16.8" customHeight="1">
      <c r="A748" s="39"/>
      <c r="B748" s="45"/>
      <c r="C748" s="315" t="s">
        <v>1</v>
      </c>
      <c r="D748" s="315" t="s">
        <v>191</v>
      </c>
      <c r="E748" s="18" t="s">
        <v>1</v>
      </c>
      <c r="F748" s="316">
        <v>0</v>
      </c>
      <c r="G748" s="39"/>
      <c r="H748" s="45"/>
    </row>
    <row r="749" spans="1:8" s="2" customFormat="1" ht="16.8" customHeight="1">
      <c r="A749" s="39"/>
      <c r="B749" s="45"/>
      <c r="C749" s="315" t="s">
        <v>1</v>
      </c>
      <c r="D749" s="315" t="s">
        <v>308</v>
      </c>
      <c r="E749" s="18" t="s">
        <v>1</v>
      </c>
      <c r="F749" s="316">
        <v>0</v>
      </c>
      <c r="G749" s="39"/>
      <c r="H749" s="45"/>
    </row>
    <row r="750" spans="1:8" s="2" customFormat="1" ht="16.8" customHeight="1">
      <c r="A750" s="39"/>
      <c r="B750" s="45"/>
      <c r="C750" s="315" t="s">
        <v>1</v>
      </c>
      <c r="D750" s="315" t="s">
        <v>309</v>
      </c>
      <c r="E750" s="18" t="s">
        <v>1</v>
      </c>
      <c r="F750" s="316">
        <v>0</v>
      </c>
      <c r="G750" s="39"/>
      <c r="H750" s="45"/>
    </row>
    <row r="751" spans="1:8" s="2" customFormat="1" ht="16.8" customHeight="1">
      <c r="A751" s="39"/>
      <c r="B751" s="45"/>
      <c r="C751" s="315" t="s">
        <v>1</v>
      </c>
      <c r="D751" s="315" t="s">
        <v>1330</v>
      </c>
      <c r="E751" s="18" t="s">
        <v>1</v>
      </c>
      <c r="F751" s="316">
        <v>0.729</v>
      </c>
      <c r="G751" s="39"/>
      <c r="H751" s="45"/>
    </row>
    <row r="752" spans="1:8" s="2" customFormat="1" ht="16.8" customHeight="1">
      <c r="A752" s="39"/>
      <c r="B752" s="45"/>
      <c r="C752" s="315" t="s">
        <v>779</v>
      </c>
      <c r="D752" s="315" t="s">
        <v>133</v>
      </c>
      <c r="E752" s="18" t="s">
        <v>1</v>
      </c>
      <c r="F752" s="316">
        <v>0.729</v>
      </c>
      <c r="G752" s="39"/>
      <c r="H752" s="45"/>
    </row>
    <row r="753" spans="1:8" s="2" customFormat="1" ht="16.8" customHeight="1">
      <c r="A753" s="39"/>
      <c r="B753" s="45"/>
      <c r="C753" s="317" t="s">
        <v>1405</v>
      </c>
      <c r="D753" s="39"/>
      <c r="E753" s="39"/>
      <c r="F753" s="39"/>
      <c r="G753" s="39"/>
      <c r="H753" s="45"/>
    </row>
    <row r="754" spans="1:8" s="2" customFormat="1" ht="12">
      <c r="A754" s="39"/>
      <c r="B754" s="45"/>
      <c r="C754" s="315" t="s">
        <v>305</v>
      </c>
      <c r="D754" s="315" t="s">
        <v>306</v>
      </c>
      <c r="E754" s="18" t="s">
        <v>245</v>
      </c>
      <c r="F754" s="316">
        <v>2.843</v>
      </c>
      <c r="G754" s="39"/>
      <c r="H754" s="45"/>
    </row>
    <row r="755" spans="1:8" s="2" customFormat="1" ht="16.8" customHeight="1">
      <c r="A755" s="39"/>
      <c r="B755" s="45"/>
      <c r="C755" s="315" t="s">
        <v>337</v>
      </c>
      <c r="D755" s="315" t="s">
        <v>338</v>
      </c>
      <c r="E755" s="18" t="s">
        <v>245</v>
      </c>
      <c r="F755" s="316">
        <v>9.47</v>
      </c>
      <c r="G755" s="39"/>
      <c r="H755" s="45"/>
    </row>
    <row r="756" spans="1:8" s="2" customFormat="1" ht="16.8" customHeight="1">
      <c r="A756" s="39"/>
      <c r="B756" s="45"/>
      <c r="C756" s="315" t="s">
        <v>408</v>
      </c>
      <c r="D756" s="315" t="s">
        <v>409</v>
      </c>
      <c r="E756" s="18" t="s">
        <v>410</v>
      </c>
      <c r="F756" s="316">
        <v>0.729</v>
      </c>
      <c r="G756" s="39"/>
      <c r="H756" s="45"/>
    </row>
    <row r="757" spans="1:8" s="2" customFormat="1" ht="16.8" customHeight="1">
      <c r="A757" s="39"/>
      <c r="B757" s="45"/>
      <c r="C757" s="311" t="s">
        <v>781</v>
      </c>
      <c r="D757" s="312" t="s">
        <v>133</v>
      </c>
      <c r="E757" s="313" t="s">
        <v>1</v>
      </c>
      <c r="F757" s="314">
        <v>2.552</v>
      </c>
      <c r="G757" s="39"/>
      <c r="H757" s="45"/>
    </row>
    <row r="758" spans="1:8" s="2" customFormat="1" ht="16.8" customHeight="1">
      <c r="A758" s="39"/>
      <c r="B758" s="45"/>
      <c r="C758" s="315" t="s">
        <v>1</v>
      </c>
      <c r="D758" s="315" t="s">
        <v>312</v>
      </c>
      <c r="E758" s="18" t="s">
        <v>1</v>
      </c>
      <c r="F758" s="316">
        <v>0</v>
      </c>
      <c r="G758" s="39"/>
      <c r="H758" s="45"/>
    </row>
    <row r="759" spans="1:8" s="2" customFormat="1" ht="16.8" customHeight="1">
      <c r="A759" s="39"/>
      <c r="B759" s="45"/>
      <c r="C759" s="315" t="s">
        <v>1</v>
      </c>
      <c r="D759" s="315" t="s">
        <v>1331</v>
      </c>
      <c r="E759" s="18" t="s">
        <v>1</v>
      </c>
      <c r="F759" s="316">
        <v>2.552</v>
      </c>
      <c r="G759" s="39"/>
      <c r="H759" s="45"/>
    </row>
    <row r="760" spans="1:8" s="2" customFormat="1" ht="16.8" customHeight="1">
      <c r="A760" s="39"/>
      <c r="B760" s="45"/>
      <c r="C760" s="315" t="s">
        <v>781</v>
      </c>
      <c r="D760" s="315" t="s">
        <v>133</v>
      </c>
      <c r="E760" s="18" t="s">
        <v>1</v>
      </c>
      <c r="F760" s="316">
        <v>2.552</v>
      </c>
      <c r="G760" s="39"/>
      <c r="H760" s="45"/>
    </row>
    <row r="761" spans="1:8" s="2" customFormat="1" ht="16.8" customHeight="1">
      <c r="A761" s="39"/>
      <c r="B761" s="45"/>
      <c r="C761" s="317" t="s">
        <v>1405</v>
      </c>
      <c r="D761" s="39"/>
      <c r="E761" s="39"/>
      <c r="F761" s="39"/>
      <c r="G761" s="39"/>
      <c r="H761" s="45"/>
    </row>
    <row r="762" spans="1:8" s="2" customFormat="1" ht="12">
      <c r="A762" s="39"/>
      <c r="B762" s="45"/>
      <c r="C762" s="315" t="s">
        <v>305</v>
      </c>
      <c r="D762" s="315" t="s">
        <v>306</v>
      </c>
      <c r="E762" s="18" t="s">
        <v>245</v>
      </c>
      <c r="F762" s="316">
        <v>2.843</v>
      </c>
      <c r="G762" s="39"/>
      <c r="H762" s="45"/>
    </row>
    <row r="763" spans="1:8" s="2" customFormat="1" ht="16.8" customHeight="1">
      <c r="A763" s="39"/>
      <c r="B763" s="45"/>
      <c r="C763" s="315" t="s">
        <v>361</v>
      </c>
      <c r="D763" s="315" t="s">
        <v>362</v>
      </c>
      <c r="E763" s="18" t="s">
        <v>245</v>
      </c>
      <c r="F763" s="316">
        <v>2.545</v>
      </c>
      <c r="G763" s="39"/>
      <c r="H763" s="45"/>
    </row>
    <row r="764" spans="1:8" s="2" customFormat="1" ht="16.8" customHeight="1">
      <c r="A764" s="39"/>
      <c r="B764" s="45"/>
      <c r="C764" s="311" t="s">
        <v>112</v>
      </c>
      <c r="D764" s="312" t="s">
        <v>1</v>
      </c>
      <c r="E764" s="313" t="s">
        <v>1</v>
      </c>
      <c r="F764" s="314">
        <v>8.718</v>
      </c>
      <c r="G764" s="39"/>
      <c r="H764" s="45"/>
    </row>
    <row r="765" spans="1:8" s="2" customFormat="1" ht="16.8" customHeight="1">
      <c r="A765" s="39"/>
      <c r="B765" s="45"/>
      <c r="C765" s="315" t="s">
        <v>112</v>
      </c>
      <c r="D765" s="315" t="s">
        <v>1347</v>
      </c>
      <c r="E765" s="18" t="s">
        <v>1</v>
      </c>
      <c r="F765" s="316">
        <v>8.718</v>
      </c>
      <c r="G765" s="39"/>
      <c r="H765" s="45"/>
    </row>
    <row r="766" spans="1:8" s="2" customFormat="1" ht="16.8" customHeight="1">
      <c r="A766" s="39"/>
      <c r="B766" s="45"/>
      <c r="C766" s="317" t="s">
        <v>1405</v>
      </c>
      <c r="D766" s="39"/>
      <c r="E766" s="39"/>
      <c r="F766" s="39"/>
      <c r="G766" s="39"/>
      <c r="H766" s="45"/>
    </row>
    <row r="767" spans="1:8" s="2" customFormat="1" ht="16.8" customHeight="1">
      <c r="A767" s="39"/>
      <c r="B767" s="45"/>
      <c r="C767" s="315" t="s">
        <v>742</v>
      </c>
      <c r="D767" s="315" t="s">
        <v>743</v>
      </c>
      <c r="E767" s="18" t="s">
        <v>352</v>
      </c>
      <c r="F767" s="316">
        <v>8.718</v>
      </c>
      <c r="G767" s="39"/>
      <c r="H767" s="45"/>
    </row>
    <row r="768" spans="1:8" s="2" customFormat="1" ht="16.8" customHeight="1">
      <c r="A768" s="39"/>
      <c r="B768" s="45"/>
      <c r="C768" s="315" t="s">
        <v>747</v>
      </c>
      <c r="D768" s="315" t="s">
        <v>748</v>
      </c>
      <c r="E768" s="18" t="s">
        <v>352</v>
      </c>
      <c r="F768" s="316">
        <v>113.334</v>
      </c>
      <c r="G768" s="39"/>
      <c r="H768" s="45"/>
    </row>
    <row r="769" spans="1:8" s="2" customFormat="1" ht="16.8" customHeight="1">
      <c r="A769" s="39"/>
      <c r="B769" s="45"/>
      <c r="C769" s="315" t="s">
        <v>753</v>
      </c>
      <c r="D769" s="315" t="s">
        <v>754</v>
      </c>
      <c r="E769" s="18" t="s">
        <v>352</v>
      </c>
      <c r="F769" s="316">
        <v>8.718</v>
      </c>
      <c r="G769" s="39"/>
      <c r="H769" s="45"/>
    </row>
    <row r="770" spans="1:8" s="2" customFormat="1" ht="12">
      <c r="A770" s="39"/>
      <c r="B770" s="45"/>
      <c r="C770" s="315" t="s">
        <v>763</v>
      </c>
      <c r="D770" s="315" t="s">
        <v>764</v>
      </c>
      <c r="E770" s="18" t="s">
        <v>352</v>
      </c>
      <c r="F770" s="316">
        <v>6.416</v>
      </c>
      <c r="G770" s="39"/>
      <c r="H770" s="45"/>
    </row>
    <row r="771" spans="1:8" s="2" customFormat="1" ht="16.8" customHeight="1">
      <c r="A771" s="39"/>
      <c r="B771" s="45"/>
      <c r="C771" s="311" t="s">
        <v>114</v>
      </c>
      <c r="D771" s="312" t="s">
        <v>1</v>
      </c>
      <c r="E771" s="313" t="s">
        <v>1</v>
      </c>
      <c r="F771" s="314">
        <v>30.6</v>
      </c>
      <c r="G771" s="39"/>
      <c r="H771" s="45"/>
    </row>
    <row r="772" spans="1:8" s="2" customFormat="1" ht="16.8" customHeight="1">
      <c r="A772" s="39"/>
      <c r="B772" s="45"/>
      <c r="C772" s="315" t="s">
        <v>1</v>
      </c>
      <c r="D772" s="315" t="s">
        <v>191</v>
      </c>
      <c r="E772" s="18" t="s">
        <v>1</v>
      </c>
      <c r="F772" s="316">
        <v>0</v>
      </c>
      <c r="G772" s="39"/>
      <c r="H772" s="45"/>
    </row>
    <row r="773" spans="1:8" s="2" customFormat="1" ht="16.8" customHeight="1">
      <c r="A773" s="39"/>
      <c r="B773" s="45"/>
      <c r="C773" s="315" t="s">
        <v>1</v>
      </c>
      <c r="D773" s="315" t="s">
        <v>1329</v>
      </c>
      <c r="E773" s="18" t="s">
        <v>1</v>
      </c>
      <c r="F773" s="316">
        <v>30.6</v>
      </c>
      <c r="G773" s="39"/>
      <c r="H773" s="45"/>
    </row>
    <row r="774" spans="1:8" s="2" customFormat="1" ht="16.8" customHeight="1">
      <c r="A774" s="39"/>
      <c r="B774" s="45"/>
      <c r="C774" s="315" t="s">
        <v>114</v>
      </c>
      <c r="D774" s="315" t="s">
        <v>142</v>
      </c>
      <c r="E774" s="18" t="s">
        <v>1</v>
      </c>
      <c r="F774" s="316">
        <v>30.6</v>
      </c>
      <c r="G774" s="39"/>
      <c r="H774" s="45"/>
    </row>
    <row r="775" spans="1:8" s="2" customFormat="1" ht="16.8" customHeight="1">
      <c r="A775" s="39"/>
      <c r="B775" s="45"/>
      <c r="C775" s="317" t="s">
        <v>1405</v>
      </c>
      <c r="D775" s="39"/>
      <c r="E775" s="39"/>
      <c r="F775" s="39"/>
      <c r="G775" s="39"/>
      <c r="H775" s="45"/>
    </row>
    <row r="776" spans="1:8" s="2" customFormat="1" ht="16.8" customHeight="1">
      <c r="A776" s="39"/>
      <c r="B776" s="45"/>
      <c r="C776" s="315" t="s">
        <v>292</v>
      </c>
      <c r="D776" s="315" t="s">
        <v>293</v>
      </c>
      <c r="E776" s="18" t="s">
        <v>186</v>
      </c>
      <c r="F776" s="316">
        <v>9.18</v>
      </c>
      <c r="G776" s="39"/>
      <c r="H776" s="45"/>
    </row>
    <row r="777" spans="1:8" s="2" customFormat="1" ht="16.8" customHeight="1">
      <c r="A777" s="39"/>
      <c r="B777" s="45"/>
      <c r="C777" s="315" t="s">
        <v>301</v>
      </c>
      <c r="D777" s="315" t="s">
        <v>302</v>
      </c>
      <c r="E777" s="18" t="s">
        <v>186</v>
      </c>
      <c r="F777" s="316">
        <v>9.18</v>
      </c>
      <c r="G777" s="39"/>
      <c r="H777" s="45"/>
    </row>
    <row r="778" spans="1:8" s="2" customFormat="1" ht="16.8" customHeight="1">
      <c r="A778" s="39"/>
      <c r="B778" s="45"/>
      <c r="C778" s="311" t="s">
        <v>785</v>
      </c>
      <c r="D778" s="312" t="s">
        <v>1</v>
      </c>
      <c r="E778" s="313" t="s">
        <v>1</v>
      </c>
      <c r="F778" s="314">
        <v>9</v>
      </c>
      <c r="G778" s="39"/>
      <c r="H778" s="45"/>
    </row>
    <row r="779" spans="1:8" s="2" customFormat="1" ht="16.8" customHeight="1">
      <c r="A779" s="39"/>
      <c r="B779" s="45"/>
      <c r="C779" s="315" t="s">
        <v>1</v>
      </c>
      <c r="D779" s="315" t="s">
        <v>1255</v>
      </c>
      <c r="E779" s="18" t="s">
        <v>1</v>
      </c>
      <c r="F779" s="316">
        <v>0</v>
      </c>
      <c r="G779" s="39"/>
      <c r="H779" s="45"/>
    </row>
    <row r="780" spans="1:8" s="2" customFormat="1" ht="16.8" customHeight="1">
      <c r="A780" s="39"/>
      <c r="B780" s="45"/>
      <c r="C780" s="315" t="s">
        <v>1</v>
      </c>
      <c r="D780" s="315" t="s">
        <v>1337</v>
      </c>
      <c r="E780" s="18" t="s">
        <v>1</v>
      </c>
      <c r="F780" s="316">
        <v>9</v>
      </c>
      <c r="G780" s="39"/>
      <c r="H780" s="45"/>
    </row>
    <row r="781" spans="1:8" s="2" customFormat="1" ht="16.8" customHeight="1">
      <c r="A781" s="39"/>
      <c r="B781" s="45"/>
      <c r="C781" s="315" t="s">
        <v>785</v>
      </c>
      <c r="D781" s="315" t="s">
        <v>142</v>
      </c>
      <c r="E781" s="18" t="s">
        <v>1</v>
      </c>
      <c r="F781" s="316">
        <v>9</v>
      </c>
      <c r="G781" s="39"/>
      <c r="H781" s="45"/>
    </row>
    <row r="782" spans="1:8" s="2" customFormat="1" ht="16.8" customHeight="1">
      <c r="A782" s="39"/>
      <c r="B782" s="45"/>
      <c r="C782" s="317" t="s">
        <v>1405</v>
      </c>
      <c r="D782" s="39"/>
      <c r="E782" s="39"/>
      <c r="F782" s="39"/>
      <c r="G782" s="39"/>
      <c r="H782" s="45"/>
    </row>
    <row r="783" spans="1:8" s="2" customFormat="1" ht="16.8" customHeight="1">
      <c r="A783" s="39"/>
      <c r="B783" s="45"/>
      <c r="C783" s="315" t="s">
        <v>849</v>
      </c>
      <c r="D783" s="315" t="s">
        <v>850</v>
      </c>
      <c r="E783" s="18" t="s">
        <v>203</v>
      </c>
      <c r="F783" s="316">
        <v>9</v>
      </c>
      <c r="G783" s="39"/>
      <c r="H783" s="45"/>
    </row>
    <row r="784" spans="1:8" s="2" customFormat="1" ht="16.8" customHeight="1">
      <c r="A784" s="39"/>
      <c r="B784" s="45"/>
      <c r="C784" s="315" t="s">
        <v>853</v>
      </c>
      <c r="D784" s="315" t="s">
        <v>854</v>
      </c>
      <c r="E784" s="18" t="s">
        <v>203</v>
      </c>
      <c r="F784" s="316">
        <v>9.135</v>
      </c>
      <c r="G784" s="39"/>
      <c r="H784" s="45"/>
    </row>
    <row r="785" spans="1:8" s="2" customFormat="1" ht="16.8" customHeight="1">
      <c r="A785" s="39"/>
      <c r="B785" s="45"/>
      <c r="C785" s="311" t="s">
        <v>129</v>
      </c>
      <c r="D785" s="312" t="s">
        <v>1</v>
      </c>
      <c r="E785" s="313" t="s">
        <v>1</v>
      </c>
      <c r="F785" s="314">
        <v>18</v>
      </c>
      <c r="G785" s="39"/>
      <c r="H785" s="45"/>
    </row>
    <row r="786" spans="1:8" s="2" customFormat="1" ht="16.8" customHeight="1">
      <c r="A786" s="39"/>
      <c r="B786" s="45"/>
      <c r="C786" s="315" t="s">
        <v>1</v>
      </c>
      <c r="D786" s="315" t="s">
        <v>191</v>
      </c>
      <c r="E786" s="18" t="s">
        <v>1</v>
      </c>
      <c r="F786" s="316">
        <v>0</v>
      </c>
      <c r="G786" s="39"/>
      <c r="H786" s="45"/>
    </row>
    <row r="787" spans="1:8" s="2" customFormat="1" ht="16.8" customHeight="1">
      <c r="A787" s="39"/>
      <c r="B787" s="45"/>
      <c r="C787" s="315" t="s">
        <v>129</v>
      </c>
      <c r="D787" s="315" t="s">
        <v>1325</v>
      </c>
      <c r="E787" s="18" t="s">
        <v>1</v>
      </c>
      <c r="F787" s="316">
        <v>18</v>
      </c>
      <c r="G787" s="39"/>
      <c r="H787" s="45"/>
    </row>
    <row r="788" spans="1:8" s="2" customFormat="1" ht="16.8" customHeight="1">
      <c r="A788" s="39"/>
      <c r="B788" s="45"/>
      <c r="C788" s="317" t="s">
        <v>1405</v>
      </c>
      <c r="D788" s="39"/>
      <c r="E788" s="39"/>
      <c r="F788" s="39"/>
      <c r="G788" s="39"/>
      <c r="H788" s="45"/>
    </row>
    <row r="789" spans="1:8" s="2" customFormat="1" ht="16.8" customHeight="1">
      <c r="A789" s="39"/>
      <c r="B789" s="45"/>
      <c r="C789" s="315" t="s">
        <v>871</v>
      </c>
      <c r="D789" s="315" t="s">
        <v>872</v>
      </c>
      <c r="E789" s="18" t="s">
        <v>203</v>
      </c>
      <c r="F789" s="316">
        <v>18</v>
      </c>
      <c r="G789" s="39"/>
      <c r="H789" s="45"/>
    </row>
    <row r="790" spans="1:8" s="2" customFormat="1" ht="16.8" customHeight="1">
      <c r="A790" s="39"/>
      <c r="B790" s="45"/>
      <c r="C790" s="315" t="s">
        <v>716</v>
      </c>
      <c r="D790" s="315" t="s">
        <v>717</v>
      </c>
      <c r="E790" s="18" t="s">
        <v>203</v>
      </c>
      <c r="F790" s="316">
        <v>18</v>
      </c>
      <c r="G790" s="39"/>
      <c r="H790" s="45"/>
    </row>
    <row r="791" spans="1:8" s="2" customFormat="1" ht="16.8" customHeight="1">
      <c r="A791" s="39"/>
      <c r="B791" s="45"/>
      <c r="C791" s="315" t="s">
        <v>721</v>
      </c>
      <c r="D791" s="315" t="s">
        <v>722</v>
      </c>
      <c r="E791" s="18" t="s">
        <v>203</v>
      </c>
      <c r="F791" s="316">
        <v>18</v>
      </c>
      <c r="G791" s="39"/>
      <c r="H791" s="45"/>
    </row>
    <row r="792" spans="1:8" s="2" customFormat="1" ht="16.8" customHeight="1">
      <c r="A792" s="39"/>
      <c r="B792" s="45"/>
      <c r="C792" s="311" t="s">
        <v>118</v>
      </c>
      <c r="D792" s="312" t="s">
        <v>1</v>
      </c>
      <c r="E792" s="313" t="s">
        <v>1</v>
      </c>
      <c r="F792" s="314">
        <v>9.47</v>
      </c>
      <c r="G792" s="39"/>
      <c r="H792" s="45"/>
    </row>
    <row r="793" spans="1:8" s="2" customFormat="1" ht="16.8" customHeight="1">
      <c r="A793" s="39"/>
      <c r="B793" s="45"/>
      <c r="C793" s="315" t="s">
        <v>1</v>
      </c>
      <c r="D793" s="315" t="s">
        <v>191</v>
      </c>
      <c r="E793" s="18" t="s">
        <v>1</v>
      </c>
      <c r="F793" s="316">
        <v>0</v>
      </c>
      <c r="G793" s="39"/>
      <c r="H793" s="45"/>
    </row>
    <row r="794" spans="1:8" s="2" customFormat="1" ht="16.8" customHeight="1">
      <c r="A794" s="39"/>
      <c r="B794" s="45"/>
      <c r="C794" s="315" t="s">
        <v>1</v>
      </c>
      <c r="D794" s="315" t="s">
        <v>381</v>
      </c>
      <c r="E794" s="18" t="s">
        <v>1</v>
      </c>
      <c r="F794" s="316">
        <v>0</v>
      </c>
      <c r="G794" s="39"/>
      <c r="H794" s="45"/>
    </row>
    <row r="795" spans="1:8" s="2" customFormat="1" ht="16.8" customHeight="1">
      <c r="A795" s="39"/>
      <c r="B795" s="45"/>
      <c r="C795" s="315" t="s">
        <v>1</v>
      </c>
      <c r="D795" s="315" t="s">
        <v>831</v>
      </c>
      <c r="E795" s="18" t="s">
        <v>1</v>
      </c>
      <c r="F795" s="316">
        <v>9.47</v>
      </c>
      <c r="G795" s="39"/>
      <c r="H795" s="45"/>
    </row>
    <row r="796" spans="1:8" s="2" customFormat="1" ht="16.8" customHeight="1">
      <c r="A796" s="39"/>
      <c r="B796" s="45"/>
      <c r="C796" s="315" t="s">
        <v>118</v>
      </c>
      <c r="D796" s="315" t="s">
        <v>142</v>
      </c>
      <c r="E796" s="18" t="s">
        <v>1</v>
      </c>
      <c r="F796" s="316">
        <v>9.47</v>
      </c>
      <c r="G796" s="39"/>
      <c r="H796" s="45"/>
    </row>
    <row r="797" spans="1:8" s="2" customFormat="1" ht="16.8" customHeight="1">
      <c r="A797" s="39"/>
      <c r="B797" s="45"/>
      <c r="C797" s="317" t="s">
        <v>1405</v>
      </c>
      <c r="D797" s="39"/>
      <c r="E797" s="39"/>
      <c r="F797" s="39"/>
      <c r="G797" s="39"/>
      <c r="H797" s="45"/>
    </row>
    <row r="798" spans="1:8" s="2" customFormat="1" ht="16.8" customHeight="1">
      <c r="A798" s="39"/>
      <c r="B798" s="45"/>
      <c r="C798" s="315" t="s">
        <v>337</v>
      </c>
      <c r="D798" s="315" t="s">
        <v>338</v>
      </c>
      <c r="E798" s="18" t="s">
        <v>245</v>
      </c>
      <c r="F798" s="316">
        <v>9.47</v>
      </c>
      <c r="G798" s="39"/>
      <c r="H798" s="45"/>
    </row>
    <row r="799" spans="1:8" s="2" customFormat="1" ht="12">
      <c r="A799" s="39"/>
      <c r="B799" s="45"/>
      <c r="C799" s="315" t="s">
        <v>384</v>
      </c>
      <c r="D799" s="315" t="s">
        <v>385</v>
      </c>
      <c r="E799" s="18" t="s">
        <v>245</v>
      </c>
      <c r="F799" s="316">
        <v>9.47</v>
      </c>
      <c r="G799" s="39"/>
      <c r="H799" s="45"/>
    </row>
    <row r="800" spans="1:8" s="2" customFormat="1" ht="16.8" customHeight="1">
      <c r="A800" s="39"/>
      <c r="B800" s="45"/>
      <c r="C800" s="311" t="s">
        <v>120</v>
      </c>
      <c r="D800" s="312" t="s">
        <v>121</v>
      </c>
      <c r="E800" s="313" t="s">
        <v>1</v>
      </c>
      <c r="F800" s="314">
        <v>2.545</v>
      </c>
      <c r="G800" s="39"/>
      <c r="H800" s="45"/>
    </row>
    <row r="801" spans="1:8" s="2" customFormat="1" ht="16.8" customHeight="1">
      <c r="A801" s="39"/>
      <c r="B801" s="45"/>
      <c r="C801" s="315" t="s">
        <v>120</v>
      </c>
      <c r="D801" s="315" t="s">
        <v>1335</v>
      </c>
      <c r="E801" s="18" t="s">
        <v>1</v>
      </c>
      <c r="F801" s="316">
        <v>2.545</v>
      </c>
      <c r="G801" s="39"/>
      <c r="H801" s="45"/>
    </row>
    <row r="802" spans="1:8" s="2" customFormat="1" ht="16.8" customHeight="1">
      <c r="A802" s="39"/>
      <c r="B802" s="45"/>
      <c r="C802" s="317" t="s">
        <v>1405</v>
      </c>
      <c r="D802" s="39"/>
      <c r="E802" s="39"/>
      <c r="F802" s="39"/>
      <c r="G802" s="39"/>
      <c r="H802" s="45"/>
    </row>
    <row r="803" spans="1:8" s="2" customFormat="1" ht="16.8" customHeight="1">
      <c r="A803" s="39"/>
      <c r="B803" s="45"/>
      <c r="C803" s="315" t="s">
        <v>361</v>
      </c>
      <c r="D803" s="315" t="s">
        <v>362</v>
      </c>
      <c r="E803" s="18" t="s">
        <v>245</v>
      </c>
      <c r="F803" s="316">
        <v>2.545</v>
      </c>
      <c r="G803" s="39"/>
      <c r="H803" s="45"/>
    </row>
    <row r="804" spans="1:8" s="2" customFormat="1" ht="16.8" customHeight="1">
      <c r="A804" s="39"/>
      <c r="B804" s="45"/>
      <c r="C804" s="315" t="s">
        <v>337</v>
      </c>
      <c r="D804" s="315" t="s">
        <v>338</v>
      </c>
      <c r="E804" s="18" t="s">
        <v>245</v>
      </c>
      <c r="F804" s="316">
        <v>9.47</v>
      </c>
      <c r="G804" s="39"/>
      <c r="H804" s="45"/>
    </row>
    <row r="805" spans="1:8" s="2" customFormat="1" ht="16.8" customHeight="1">
      <c r="A805" s="39"/>
      <c r="B805" s="45"/>
      <c r="C805" s="315" t="s">
        <v>375</v>
      </c>
      <c r="D805" s="315" t="s">
        <v>376</v>
      </c>
      <c r="E805" s="18" t="s">
        <v>352</v>
      </c>
      <c r="F805" s="316">
        <v>4.581</v>
      </c>
      <c r="G805" s="39"/>
      <c r="H805" s="45"/>
    </row>
    <row r="806" spans="1:8" s="2" customFormat="1" ht="16.8" customHeight="1">
      <c r="A806" s="39"/>
      <c r="B806" s="45"/>
      <c r="C806" s="311" t="s">
        <v>126</v>
      </c>
      <c r="D806" s="312" t="s">
        <v>1</v>
      </c>
      <c r="E806" s="313" t="s">
        <v>1</v>
      </c>
      <c r="F806" s="314">
        <v>6.196</v>
      </c>
      <c r="G806" s="39"/>
      <c r="H806" s="45"/>
    </row>
    <row r="807" spans="1:8" s="2" customFormat="1" ht="16.8" customHeight="1">
      <c r="A807" s="39"/>
      <c r="B807" s="45"/>
      <c r="C807" s="315" t="s">
        <v>126</v>
      </c>
      <c r="D807" s="315" t="s">
        <v>359</v>
      </c>
      <c r="E807" s="18" t="s">
        <v>1</v>
      </c>
      <c r="F807" s="316">
        <v>6.196</v>
      </c>
      <c r="G807" s="39"/>
      <c r="H807" s="45"/>
    </row>
    <row r="808" spans="1:8" s="2" customFormat="1" ht="16.8" customHeight="1">
      <c r="A808" s="39"/>
      <c r="B808" s="45"/>
      <c r="C808" s="317" t="s">
        <v>1405</v>
      </c>
      <c r="D808" s="39"/>
      <c r="E808" s="39"/>
      <c r="F808" s="39"/>
      <c r="G808" s="39"/>
      <c r="H808" s="45"/>
    </row>
    <row r="809" spans="1:8" s="2" customFormat="1" ht="12">
      <c r="A809" s="39"/>
      <c r="B809" s="45"/>
      <c r="C809" s="315" t="s">
        <v>305</v>
      </c>
      <c r="D809" s="315" t="s">
        <v>306</v>
      </c>
      <c r="E809" s="18" t="s">
        <v>245</v>
      </c>
      <c r="F809" s="316">
        <v>2.843</v>
      </c>
      <c r="G809" s="39"/>
      <c r="H809" s="45"/>
    </row>
    <row r="810" spans="1:8" s="2" customFormat="1" ht="16.8" customHeight="1">
      <c r="A810" s="39"/>
      <c r="B810" s="45"/>
      <c r="C810" s="315" t="s">
        <v>337</v>
      </c>
      <c r="D810" s="315" t="s">
        <v>338</v>
      </c>
      <c r="E810" s="18" t="s">
        <v>245</v>
      </c>
      <c r="F810" s="316">
        <v>9.47</v>
      </c>
      <c r="G810" s="39"/>
      <c r="H810" s="45"/>
    </row>
    <row r="811" spans="1:8" s="2" customFormat="1" ht="16.8" customHeight="1">
      <c r="A811" s="39"/>
      <c r="B811" s="45"/>
      <c r="C811" s="315" t="s">
        <v>370</v>
      </c>
      <c r="D811" s="315" t="s">
        <v>371</v>
      </c>
      <c r="E811" s="18" t="s">
        <v>352</v>
      </c>
      <c r="F811" s="316">
        <v>11.153</v>
      </c>
      <c r="G811" s="39"/>
      <c r="H811" s="45"/>
    </row>
    <row r="812" spans="1:8" s="2" customFormat="1" ht="16.8" customHeight="1">
      <c r="A812" s="39"/>
      <c r="B812" s="45"/>
      <c r="C812" s="311" t="s">
        <v>148</v>
      </c>
      <c r="D812" s="312" t="s">
        <v>1</v>
      </c>
      <c r="E812" s="313" t="s">
        <v>1</v>
      </c>
      <c r="F812" s="314">
        <v>6.6</v>
      </c>
      <c r="G812" s="39"/>
      <c r="H812" s="45"/>
    </row>
    <row r="813" spans="1:8" s="2" customFormat="1" ht="16.8" customHeight="1">
      <c r="A813" s="39"/>
      <c r="B813" s="45"/>
      <c r="C813" s="311" t="s">
        <v>144</v>
      </c>
      <c r="D813" s="312" t="s">
        <v>1</v>
      </c>
      <c r="E813" s="313" t="s">
        <v>1</v>
      </c>
      <c r="F813" s="314">
        <v>9.477</v>
      </c>
      <c r="G813" s="39"/>
      <c r="H813" s="45"/>
    </row>
    <row r="814" spans="1:8" s="2" customFormat="1" ht="16.8" customHeight="1">
      <c r="A814" s="39"/>
      <c r="B814" s="45"/>
      <c r="C814" s="315" t="s">
        <v>144</v>
      </c>
      <c r="D814" s="315" t="s">
        <v>123</v>
      </c>
      <c r="E814" s="18" t="s">
        <v>1</v>
      </c>
      <c r="F814" s="316">
        <v>9.477</v>
      </c>
      <c r="G814" s="39"/>
      <c r="H814" s="45"/>
    </row>
    <row r="815" spans="1:8" s="2" customFormat="1" ht="16.8" customHeight="1">
      <c r="A815" s="39"/>
      <c r="B815" s="45"/>
      <c r="C815" s="317" t="s">
        <v>1405</v>
      </c>
      <c r="D815" s="39"/>
      <c r="E815" s="39"/>
      <c r="F815" s="39"/>
      <c r="G815" s="39"/>
      <c r="H815" s="45"/>
    </row>
    <row r="816" spans="1:8" s="2" customFormat="1" ht="12">
      <c r="A816" s="39"/>
      <c r="B816" s="45"/>
      <c r="C816" s="315" t="s">
        <v>305</v>
      </c>
      <c r="D816" s="315" t="s">
        <v>306</v>
      </c>
      <c r="E816" s="18" t="s">
        <v>245</v>
      </c>
      <c r="F816" s="316">
        <v>2.843</v>
      </c>
      <c r="G816" s="39"/>
      <c r="H816" s="45"/>
    </row>
    <row r="817" spans="1:8" s="2" customFormat="1" ht="12">
      <c r="A817" s="39"/>
      <c r="B817" s="45"/>
      <c r="C817" s="315" t="s">
        <v>322</v>
      </c>
      <c r="D817" s="315" t="s">
        <v>323</v>
      </c>
      <c r="E817" s="18" t="s">
        <v>245</v>
      </c>
      <c r="F817" s="316">
        <v>11.372</v>
      </c>
      <c r="G817" s="39"/>
      <c r="H817" s="45"/>
    </row>
    <row r="818" spans="1:8" s="2" customFormat="1" ht="12">
      <c r="A818" s="39"/>
      <c r="B818" s="45"/>
      <c r="C818" s="315" t="s">
        <v>327</v>
      </c>
      <c r="D818" s="315" t="s">
        <v>328</v>
      </c>
      <c r="E818" s="18" t="s">
        <v>245</v>
      </c>
      <c r="F818" s="316">
        <v>6.634</v>
      </c>
      <c r="G818" s="39"/>
      <c r="H818" s="45"/>
    </row>
    <row r="819" spans="1:8" s="2" customFormat="1" ht="12">
      <c r="A819" s="39"/>
      <c r="B819" s="45"/>
      <c r="C819" s="315" t="s">
        <v>332</v>
      </c>
      <c r="D819" s="315" t="s">
        <v>333</v>
      </c>
      <c r="E819" s="18" t="s">
        <v>245</v>
      </c>
      <c r="F819" s="316">
        <v>26.536</v>
      </c>
      <c r="G819" s="39"/>
      <c r="H819" s="45"/>
    </row>
    <row r="820" spans="1:8" s="2" customFormat="1" ht="16.8" customHeight="1">
      <c r="A820" s="39"/>
      <c r="B820" s="45"/>
      <c r="C820" s="315" t="s">
        <v>337</v>
      </c>
      <c r="D820" s="315" t="s">
        <v>338</v>
      </c>
      <c r="E820" s="18" t="s">
        <v>245</v>
      </c>
      <c r="F820" s="316">
        <v>2.843</v>
      </c>
      <c r="G820" s="39"/>
      <c r="H820" s="45"/>
    </row>
    <row r="821" spans="1:8" s="2" customFormat="1" ht="16.8" customHeight="1">
      <c r="A821" s="39"/>
      <c r="B821" s="45"/>
      <c r="C821" s="315" t="s">
        <v>337</v>
      </c>
      <c r="D821" s="315" t="s">
        <v>338</v>
      </c>
      <c r="E821" s="18" t="s">
        <v>245</v>
      </c>
      <c r="F821" s="316">
        <v>6.634</v>
      </c>
      <c r="G821" s="39"/>
      <c r="H821" s="45"/>
    </row>
    <row r="822" spans="1:8" s="2" customFormat="1" ht="12">
      <c r="A822" s="39"/>
      <c r="B822" s="45"/>
      <c r="C822" s="315" t="s">
        <v>350</v>
      </c>
      <c r="D822" s="315" t="s">
        <v>351</v>
      </c>
      <c r="E822" s="18" t="s">
        <v>352</v>
      </c>
      <c r="F822" s="316">
        <v>17.059</v>
      </c>
      <c r="G822" s="39"/>
      <c r="H822" s="45"/>
    </row>
    <row r="823" spans="1:8" s="2" customFormat="1" ht="16.8" customHeight="1">
      <c r="A823" s="39"/>
      <c r="B823" s="45"/>
      <c r="C823" s="315" t="s">
        <v>345</v>
      </c>
      <c r="D823" s="315" t="s">
        <v>346</v>
      </c>
      <c r="E823" s="18" t="s">
        <v>245</v>
      </c>
      <c r="F823" s="316">
        <v>9.477</v>
      </c>
      <c r="G823" s="39"/>
      <c r="H823" s="45"/>
    </row>
    <row r="824" spans="1:8" s="2" customFormat="1" ht="16.8" customHeight="1">
      <c r="A824" s="39"/>
      <c r="B824" s="45"/>
      <c r="C824" s="311" t="s">
        <v>141</v>
      </c>
      <c r="D824" s="312" t="s">
        <v>142</v>
      </c>
      <c r="E824" s="313" t="s">
        <v>1</v>
      </c>
      <c r="F824" s="314">
        <v>3.281</v>
      </c>
      <c r="G824" s="39"/>
      <c r="H824" s="45"/>
    </row>
    <row r="825" spans="1:8" s="2" customFormat="1" ht="16.8" customHeight="1">
      <c r="A825" s="39"/>
      <c r="B825" s="45"/>
      <c r="C825" s="315" t="s">
        <v>1</v>
      </c>
      <c r="D825" s="315" t="s">
        <v>191</v>
      </c>
      <c r="E825" s="18" t="s">
        <v>1</v>
      </c>
      <c r="F825" s="316">
        <v>0</v>
      </c>
      <c r="G825" s="39"/>
      <c r="H825" s="45"/>
    </row>
    <row r="826" spans="1:8" s="2" customFormat="1" ht="16.8" customHeight="1">
      <c r="A826" s="39"/>
      <c r="B826" s="45"/>
      <c r="C826" s="315" t="s">
        <v>1</v>
      </c>
      <c r="D826" s="315" t="s">
        <v>308</v>
      </c>
      <c r="E826" s="18" t="s">
        <v>1</v>
      </c>
      <c r="F826" s="316">
        <v>0</v>
      </c>
      <c r="G826" s="39"/>
      <c r="H826" s="45"/>
    </row>
    <row r="827" spans="1:8" s="2" customFormat="1" ht="16.8" customHeight="1">
      <c r="A827" s="39"/>
      <c r="B827" s="45"/>
      <c r="C827" s="315" t="s">
        <v>1</v>
      </c>
      <c r="D827" s="315" t="s">
        <v>309</v>
      </c>
      <c r="E827" s="18" t="s">
        <v>1</v>
      </c>
      <c r="F827" s="316">
        <v>0</v>
      </c>
      <c r="G827" s="39"/>
      <c r="H827" s="45"/>
    </row>
    <row r="828" spans="1:8" s="2" customFormat="1" ht="16.8" customHeight="1">
      <c r="A828" s="39"/>
      <c r="B828" s="45"/>
      <c r="C828" s="315" t="s">
        <v>1</v>
      </c>
      <c r="D828" s="315" t="s">
        <v>1330</v>
      </c>
      <c r="E828" s="18" t="s">
        <v>1</v>
      </c>
      <c r="F828" s="316">
        <v>0.729</v>
      </c>
      <c r="G828" s="39"/>
      <c r="H828" s="45"/>
    </row>
    <row r="829" spans="1:8" s="2" customFormat="1" ht="16.8" customHeight="1">
      <c r="A829" s="39"/>
      <c r="B829" s="45"/>
      <c r="C829" s="315" t="s">
        <v>1</v>
      </c>
      <c r="D829" s="315" t="s">
        <v>312</v>
      </c>
      <c r="E829" s="18" t="s">
        <v>1</v>
      </c>
      <c r="F829" s="316">
        <v>0</v>
      </c>
      <c r="G829" s="39"/>
      <c r="H829" s="45"/>
    </row>
    <row r="830" spans="1:8" s="2" customFormat="1" ht="16.8" customHeight="1">
      <c r="A830" s="39"/>
      <c r="B830" s="45"/>
      <c r="C830" s="315" t="s">
        <v>1</v>
      </c>
      <c r="D830" s="315" t="s">
        <v>1331</v>
      </c>
      <c r="E830" s="18" t="s">
        <v>1</v>
      </c>
      <c r="F830" s="316">
        <v>2.552</v>
      </c>
      <c r="G830" s="39"/>
      <c r="H830" s="45"/>
    </row>
    <row r="831" spans="1:8" s="2" customFormat="1" ht="16.8" customHeight="1">
      <c r="A831" s="39"/>
      <c r="B831" s="45"/>
      <c r="C831" s="315" t="s">
        <v>141</v>
      </c>
      <c r="D831" s="315" t="s">
        <v>142</v>
      </c>
      <c r="E831" s="18" t="s">
        <v>1</v>
      </c>
      <c r="F831" s="316">
        <v>3.281</v>
      </c>
      <c r="G831" s="39"/>
      <c r="H831" s="45"/>
    </row>
    <row r="832" spans="1:8" s="2" customFormat="1" ht="16.8" customHeight="1">
      <c r="A832" s="39"/>
      <c r="B832" s="45"/>
      <c r="C832" s="317" t="s">
        <v>1405</v>
      </c>
      <c r="D832" s="39"/>
      <c r="E832" s="39"/>
      <c r="F832" s="39"/>
      <c r="G832" s="39"/>
      <c r="H832" s="45"/>
    </row>
    <row r="833" spans="1:8" s="2" customFormat="1" ht="12">
      <c r="A833" s="39"/>
      <c r="B833" s="45"/>
      <c r="C833" s="315" t="s">
        <v>305</v>
      </c>
      <c r="D833" s="315" t="s">
        <v>306</v>
      </c>
      <c r="E833" s="18" t="s">
        <v>245</v>
      </c>
      <c r="F833" s="316">
        <v>2.843</v>
      </c>
      <c r="G833" s="39"/>
      <c r="H833" s="45"/>
    </row>
    <row r="834" spans="1:8" s="2" customFormat="1" ht="16.8" customHeight="1">
      <c r="A834" s="39"/>
      <c r="B834" s="45"/>
      <c r="C834" s="315" t="s">
        <v>356</v>
      </c>
      <c r="D834" s="315" t="s">
        <v>357</v>
      </c>
      <c r="E834" s="18" t="s">
        <v>245</v>
      </c>
      <c r="F834" s="316">
        <v>6.196</v>
      </c>
      <c r="G834" s="39"/>
      <c r="H834" s="45"/>
    </row>
    <row r="835" spans="1:8" s="2" customFormat="1" ht="16.8" customHeight="1">
      <c r="A835" s="39"/>
      <c r="B835" s="45"/>
      <c r="C835" s="311" t="s">
        <v>123</v>
      </c>
      <c r="D835" s="312" t="s">
        <v>1</v>
      </c>
      <c r="E835" s="313" t="s">
        <v>1</v>
      </c>
      <c r="F835" s="314">
        <v>9.477</v>
      </c>
      <c r="G835" s="39"/>
      <c r="H835" s="45"/>
    </row>
    <row r="836" spans="1:8" s="2" customFormat="1" ht="16.8" customHeight="1">
      <c r="A836" s="39"/>
      <c r="B836" s="45"/>
      <c r="C836" s="315" t="s">
        <v>1</v>
      </c>
      <c r="D836" s="315" t="s">
        <v>191</v>
      </c>
      <c r="E836" s="18" t="s">
        <v>1</v>
      </c>
      <c r="F836" s="316">
        <v>0</v>
      </c>
      <c r="G836" s="39"/>
      <c r="H836" s="45"/>
    </row>
    <row r="837" spans="1:8" s="2" customFormat="1" ht="16.8" customHeight="1">
      <c r="A837" s="39"/>
      <c r="B837" s="45"/>
      <c r="C837" s="315" t="s">
        <v>1</v>
      </c>
      <c r="D837" s="315" t="s">
        <v>279</v>
      </c>
      <c r="E837" s="18" t="s">
        <v>1</v>
      </c>
      <c r="F837" s="316">
        <v>0</v>
      </c>
      <c r="G837" s="39"/>
      <c r="H837" s="45"/>
    </row>
    <row r="838" spans="1:8" s="2" customFormat="1" ht="16.8" customHeight="1">
      <c r="A838" s="39"/>
      <c r="B838" s="45"/>
      <c r="C838" s="315" t="s">
        <v>1</v>
      </c>
      <c r="D838" s="315" t="s">
        <v>1327</v>
      </c>
      <c r="E838" s="18" t="s">
        <v>1</v>
      </c>
      <c r="F838" s="316">
        <v>12.393</v>
      </c>
      <c r="G838" s="39"/>
      <c r="H838" s="45"/>
    </row>
    <row r="839" spans="1:8" s="2" customFormat="1" ht="16.8" customHeight="1">
      <c r="A839" s="39"/>
      <c r="B839" s="45"/>
      <c r="C839" s="315" t="s">
        <v>1</v>
      </c>
      <c r="D839" s="315" t="s">
        <v>1328</v>
      </c>
      <c r="E839" s="18" t="s">
        <v>1</v>
      </c>
      <c r="F839" s="316">
        <v>-2.916</v>
      </c>
      <c r="G839" s="39"/>
      <c r="H839" s="45"/>
    </row>
    <row r="840" spans="1:8" s="2" customFormat="1" ht="16.8" customHeight="1">
      <c r="A840" s="39"/>
      <c r="B840" s="45"/>
      <c r="C840" s="315" t="s">
        <v>123</v>
      </c>
      <c r="D840" s="315" t="s">
        <v>142</v>
      </c>
      <c r="E840" s="18" t="s">
        <v>1</v>
      </c>
      <c r="F840" s="316">
        <v>9.477</v>
      </c>
      <c r="G840" s="39"/>
      <c r="H840" s="45"/>
    </row>
    <row r="841" spans="1:8" s="2" customFormat="1" ht="16.8" customHeight="1">
      <c r="A841" s="39"/>
      <c r="B841" s="45"/>
      <c r="C841" s="317" t="s">
        <v>1405</v>
      </c>
      <c r="D841" s="39"/>
      <c r="E841" s="39"/>
      <c r="F841" s="39"/>
      <c r="G841" s="39"/>
      <c r="H841" s="45"/>
    </row>
    <row r="842" spans="1:8" s="2" customFormat="1" ht="12">
      <c r="A842" s="39"/>
      <c r="B842" s="45"/>
      <c r="C842" s="315" t="s">
        <v>928</v>
      </c>
      <c r="D842" s="315" t="s">
        <v>929</v>
      </c>
      <c r="E842" s="18" t="s">
        <v>245</v>
      </c>
      <c r="F842" s="316">
        <v>2.843</v>
      </c>
      <c r="G842" s="39"/>
      <c r="H842" s="45"/>
    </row>
    <row r="843" spans="1:8" s="2" customFormat="1" ht="12">
      <c r="A843" s="39"/>
      <c r="B843" s="45"/>
      <c r="C843" s="315" t="s">
        <v>937</v>
      </c>
      <c r="D843" s="315" t="s">
        <v>938</v>
      </c>
      <c r="E843" s="18" t="s">
        <v>245</v>
      </c>
      <c r="F843" s="316">
        <v>6.634</v>
      </c>
      <c r="G843" s="39"/>
      <c r="H843" s="45"/>
    </row>
    <row r="844" spans="1:8" s="2" customFormat="1" ht="12">
      <c r="A844" s="39"/>
      <c r="B844" s="45"/>
      <c r="C844" s="315" t="s">
        <v>305</v>
      </c>
      <c r="D844" s="315" t="s">
        <v>306</v>
      </c>
      <c r="E844" s="18" t="s">
        <v>245</v>
      </c>
      <c r="F844" s="316">
        <v>2.843</v>
      </c>
      <c r="G844" s="39"/>
      <c r="H844" s="45"/>
    </row>
    <row r="845" spans="1:8" s="2" customFormat="1" ht="16.8" customHeight="1">
      <c r="A845" s="39"/>
      <c r="B845" s="45"/>
      <c r="C845" s="315" t="s">
        <v>356</v>
      </c>
      <c r="D845" s="315" t="s">
        <v>357</v>
      </c>
      <c r="E845" s="18" t="s">
        <v>245</v>
      </c>
      <c r="F845" s="316">
        <v>6.196</v>
      </c>
      <c r="G845" s="39"/>
      <c r="H845" s="45"/>
    </row>
    <row r="846" spans="1:8" s="2" customFormat="1" ht="7.4" customHeight="1">
      <c r="A846" s="39"/>
      <c r="B846" s="181"/>
      <c r="C846" s="182"/>
      <c r="D846" s="182"/>
      <c r="E846" s="182"/>
      <c r="F846" s="182"/>
      <c r="G846" s="182"/>
      <c r="H846" s="45"/>
    </row>
    <row r="847" spans="1:8" s="2" customFormat="1" ht="12">
      <c r="A847" s="39"/>
      <c r="B847" s="39"/>
      <c r="C847" s="39"/>
      <c r="D847" s="39"/>
      <c r="E847" s="39"/>
      <c r="F847" s="39"/>
      <c r="G847" s="39"/>
      <c r="H84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DESKTOPKASPAROV\Uživatel</dc:creator>
  <cp:keywords/>
  <dc:description/>
  <cp:lastModifiedBy>DESKTOPKASPAROV\Uživatel</cp:lastModifiedBy>
  <dcterms:created xsi:type="dcterms:W3CDTF">2023-08-07T14:53:33Z</dcterms:created>
  <dcterms:modified xsi:type="dcterms:W3CDTF">2023-08-07T14:54:06Z</dcterms:modified>
  <cp:category/>
  <cp:version/>
  <cp:contentType/>
  <cp:contentStatus/>
</cp:coreProperties>
</file>