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2 1 Pol" sheetId="14" r:id="rId6"/>
    <sheet name="02 2 Pol" sheetId="15" r:id="rId7"/>
    <sheet name="OVN ovn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'02 1 Pol'!$1:$7</definedName>
    <definedName name="_xlnm.Print_Titles" localSheetId="6">'02 2 Pol'!$1:$7</definedName>
    <definedName name="_xlnm.Print_Titles" localSheetId="7">'OVN ovn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Pol'!$A$1:$Y$487</definedName>
    <definedName name="_xlnm.Print_Area" localSheetId="4">'01 2 Pol'!$A$1:$Y$35</definedName>
    <definedName name="_xlnm.Print_Area" localSheetId="5">'02 1 Pol'!$A$1:$Y$359</definedName>
    <definedName name="_xlnm.Print_Area" localSheetId="6">'02 2 Pol'!$A$1:$Y$82</definedName>
    <definedName name="_xlnm.Print_Area" localSheetId="7">'OVN ovn Pol'!$A$1:$Y$44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/>
  <c r="I75"/>
  <c r="I74"/>
  <c r="I73"/>
  <c r="I72"/>
  <c r="I71"/>
  <c r="I70"/>
  <c r="I69"/>
  <c r="I68"/>
  <c r="I67"/>
  <c r="I66"/>
  <c r="I65"/>
  <c r="G48"/>
  <c r="F48"/>
  <c r="G47"/>
  <c r="F47"/>
  <c r="G46"/>
  <c r="F46"/>
  <c r="G45"/>
  <c r="F45"/>
  <c r="G44"/>
  <c r="F44"/>
  <c r="G43"/>
  <c r="F43"/>
  <c r="G42"/>
  <c r="F42"/>
  <c r="G41"/>
  <c r="F41"/>
  <c r="G39"/>
  <c r="F39"/>
  <c r="F49" s="1"/>
  <c r="G23" s="1"/>
  <c r="G43" i="16"/>
  <c r="BA34"/>
  <c r="BA31"/>
  <c r="BA28"/>
  <c r="BA25"/>
  <c r="BA19"/>
  <c r="BA16"/>
  <c r="BA13"/>
  <c r="BA10"/>
  <c r="G8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Q21"/>
  <c r="G22"/>
  <c r="I22"/>
  <c r="K22"/>
  <c r="K21" s="1"/>
  <c r="M22"/>
  <c r="O22"/>
  <c r="Q22"/>
  <c r="V22"/>
  <c r="V21" s="1"/>
  <c r="G24"/>
  <c r="I24"/>
  <c r="K24"/>
  <c r="M24"/>
  <c r="O24"/>
  <c r="Q24"/>
  <c r="V24"/>
  <c r="G27"/>
  <c r="G21" s="1"/>
  <c r="I27"/>
  <c r="K27"/>
  <c r="O27"/>
  <c r="O21" s="1"/>
  <c r="Q27"/>
  <c r="V27"/>
  <c r="G30"/>
  <c r="M30" s="1"/>
  <c r="I30"/>
  <c r="I21" s="1"/>
  <c r="K30"/>
  <c r="O30"/>
  <c r="Q30"/>
  <c r="V30"/>
  <c r="G33"/>
  <c r="I33"/>
  <c r="K33"/>
  <c r="M33"/>
  <c r="O33"/>
  <c r="Q33"/>
  <c r="V33"/>
  <c r="G36"/>
  <c r="I36"/>
  <c r="K36"/>
  <c r="M36"/>
  <c r="O36"/>
  <c r="Q36"/>
  <c r="V36"/>
  <c r="G38"/>
  <c r="M38" s="1"/>
  <c r="I38"/>
  <c r="K38"/>
  <c r="O38"/>
  <c r="Q38"/>
  <c r="V38"/>
  <c r="G40"/>
  <c r="M40" s="1"/>
  <c r="I40"/>
  <c r="K40"/>
  <c r="O40"/>
  <c r="Q40"/>
  <c r="V40"/>
  <c r="AE43"/>
  <c r="G81" i="15"/>
  <c r="BA56"/>
  <c r="BA31"/>
  <c r="BA20"/>
  <c r="BA16"/>
  <c r="BA13"/>
  <c r="G9"/>
  <c r="M9" s="1"/>
  <c r="I9"/>
  <c r="I8" s="1"/>
  <c r="K9"/>
  <c r="O9"/>
  <c r="O8" s="1"/>
  <c r="Q9"/>
  <c r="Q8" s="1"/>
  <c r="V9"/>
  <c r="G12"/>
  <c r="M12" s="1"/>
  <c r="I12"/>
  <c r="K12"/>
  <c r="O12"/>
  <c r="Q12"/>
  <c r="V12"/>
  <c r="G15"/>
  <c r="I15"/>
  <c r="K15"/>
  <c r="K8" s="1"/>
  <c r="M15"/>
  <c r="O15"/>
  <c r="Q15"/>
  <c r="V15"/>
  <c r="V8" s="1"/>
  <c r="G19"/>
  <c r="I19"/>
  <c r="K19"/>
  <c r="M19"/>
  <c r="O19"/>
  <c r="Q19"/>
  <c r="V19"/>
  <c r="G22"/>
  <c r="M22" s="1"/>
  <c r="I22"/>
  <c r="K22"/>
  <c r="O22"/>
  <c r="Q22"/>
  <c r="V22"/>
  <c r="G25"/>
  <c r="M25" s="1"/>
  <c r="I25"/>
  <c r="K25"/>
  <c r="O25"/>
  <c r="Q25"/>
  <c r="V25"/>
  <c r="I29"/>
  <c r="K29"/>
  <c r="Q29"/>
  <c r="V29"/>
  <c r="G30"/>
  <c r="G29" s="1"/>
  <c r="I30"/>
  <c r="K30"/>
  <c r="M30"/>
  <c r="M29" s="1"/>
  <c r="O30"/>
  <c r="O29" s="1"/>
  <c r="Q30"/>
  <c r="V30"/>
  <c r="G33"/>
  <c r="G34"/>
  <c r="M34" s="1"/>
  <c r="I34"/>
  <c r="I33" s="1"/>
  <c r="K34"/>
  <c r="K33" s="1"/>
  <c r="O34"/>
  <c r="Q34"/>
  <c r="Q33" s="1"/>
  <c r="V34"/>
  <c r="V33" s="1"/>
  <c r="G39"/>
  <c r="I39"/>
  <c r="K39"/>
  <c r="M39"/>
  <c r="O39"/>
  <c r="Q39"/>
  <c r="V39"/>
  <c r="G42"/>
  <c r="I42"/>
  <c r="K42"/>
  <c r="M42"/>
  <c r="O42"/>
  <c r="Q42"/>
  <c r="V42"/>
  <c r="G45"/>
  <c r="M45" s="1"/>
  <c r="I45"/>
  <c r="K45"/>
  <c r="O45"/>
  <c r="O33" s="1"/>
  <c r="Q45"/>
  <c r="V45"/>
  <c r="G48"/>
  <c r="M48" s="1"/>
  <c r="I48"/>
  <c r="K48"/>
  <c r="O48"/>
  <c r="Q48"/>
  <c r="V48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8"/>
  <c r="M58" s="1"/>
  <c r="I58"/>
  <c r="K58"/>
  <c r="O58"/>
  <c r="Q58"/>
  <c r="V58"/>
  <c r="G60"/>
  <c r="I60"/>
  <c r="K60"/>
  <c r="M60"/>
  <c r="O60"/>
  <c r="Q60"/>
  <c r="V60"/>
  <c r="G62"/>
  <c r="I62"/>
  <c r="K62"/>
  <c r="M62"/>
  <c r="O62"/>
  <c r="Q62"/>
  <c r="V62"/>
  <c r="G64"/>
  <c r="M64" s="1"/>
  <c r="I64"/>
  <c r="K64"/>
  <c r="O64"/>
  <c r="Q64"/>
  <c r="V64"/>
  <c r="G66"/>
  <c r="M66" s="1"/>
  <c r="I66"/>
  <c r="K66"/>
  <c r="O66"/>
  <c r="Q66"/>
  <c r="V66"/>
  <c r="G68"/>
  <c r="I68"/>
  <c r="K68"/>
  <c r="M68"/>
  <c r="O68"/>
  <c r="Q68"/>
  <c r="V68"/>
  <c r="G70"/>
  <c r="I70"/>
  <c r="K70"/>
  <c r="M70"/>
  <c r="O70"/>
  <c r="Q70"/>
  <c r="V70"/>
  <c r="G72"/>
  <c r="M72" s="1"/>
  <c r="I72"/>
  <c r="K72"/>
  <c r="O72"/>
  <c r="Q72"/>
  <c r="V72"/>
  <c r="G74"/>
  <c r="M74" s="1"/>
  <c r="I74"/>
  <c r="K74"/>
  <c r="O74"/>
  <c r="Q74"/>
  <c r="V74"/>
  <c r="G76"/>
  <c r="I76"/>
  <c r="K76"/>
  <c r="O76"/>
  <c r="Q76"/>
  <c r="V76"/>
  <c r="G77"/>
  <c r="I77"/>
  <c r="K77"/>
  <c r="M77"/>
  <c r="M76" s="1"/>
  <c r="O77"/>
  <c r="Q77"/>
  <c r="V77"/>
  <c r="AE81"/>
  <c r="G358" i="14"/>
  <c r="BA272"/>
  <c r="BA268"/>
  <c r="BA263"/>
  <c r="BA221"/>
  <c r="BA218"/>
  <c r="BA167"/>
  <c r="BA154"/>
  <c r="BA127"/>
  <c r="BA114"/>
  <c r="BA92"/>
  <c r="BA79"/>
  <c r="BA74"/>
  <c r="BA61"/>
  <c r="BA57"/>
  <c r="BA52"/>
  <c r="BA48"/>
  <c r="BA43"/>
  <c r="BA39"/>
  <c r="BA36"/>
  <c r="BA30"/>
  <c r="BA25"/>
  <c r="BA22"/>
  <c r="BA19"/>
  <c r="BA15"/>
  <c r="G8"/>
  <c r="G9"/>
  <c r="M9" s="1"/>
  <c r="I9"/>
  <c r="I8" s="1"/>
  <c r="K9"/>
  <c r="O9"/>
  <c r="Q9"/>
  <c r="Q8" s="1"/>
  <c r="V9"/>
  <c r="G11"/>
  <c r="M11" s="1"/>
  <c r="I11"/>
  <c r="K11"/>
  <c r="K8" s="1"/>
  <c r="O11"/>
  <c r="Q11"/>
  <c r="V11"/>
  <c r="V8" s="1"/>
  <c r="G14"/>
  <c r="I14"/>
  <c r="K14"/>
  <c r="M14"/>
  <c r="O14"/>
  <c r="Q14"/>
  <c r="V14"/>
  <c r="G18"/>
  <c r="M18" s="1"/>
  <c r="I18"/>
  <c r="K18"/>
  <c r="O18"/>
  <c r="O8" s="1"/>
  <c r="Q18"/>
  <c r="V18"/>
  <c r="G21"/>
  <c r="I21"/>
  <c r="K21"/>
  <c r="M21"/>
  <c r="O21"/>
  <c r="Q21"/>
  <c r="V21"/>
  <c r="G24"/>
  <c r="M24" s="1"/>
  <c r="I24"/>
  <c r="K24"/>
  <c r="O24"/>
  <c r="Q24"/>
  <c r="V24"/>
  <c r="G29"/>
  <c r="I29"/>
  <c r="K29"/>
  <c r="M29"/>
  <c r="O29"/>
  <c r="Q29"/>
  <c r="V29"/>
  <c r="G35"/>
  <c r="M35" s="1"/>
  <c r="I35"/>
  <c r="K35"/>
  <c r="O35"/>
  <c r="Q35"/>
  <c r="V35"/>
  <c r="G38"/>
  <c r="I38"/>
  <c r="K38"/>
  <c r="M38"/>
  <c r="O38"/>
  <c r="Q38"/>
  <c r="V38"/>
  <c r="G42"/>
  <c r="M42" s="1"/>
  <c r="I42"/>
  <c r="K42"/>
  <c r="O42"/>
  <c r="Q42"/>
  <c r="V42"/>
  <c r="G47"/>
  <c r="I47"/>
  <c r="K47"/>
  <c r="M47"/>
  <c r="O47"/>
  <c r="Q47"/>
  <c r="V47"/>
  <c r="G51"/>
  <c r="M51" s="1"/>
  <c r="I51"/>
  <c r="K51"/>
  <c r="O51"/>
  <c r="Q51"/>
  <c r="V51"/>
  <c r="G56"/>
  <c r="I56"/>
  <c r="K56"/>
  <c r="M56"/>
  <c r="O56"/>
  <c r="Q56"/>
  <c r="V56"/>
  <c r="G60"/>
  <c r="M60" s="1"/>
  <c r="I60"/>
  <c r="K60"/>
  <c r="O60"/>
  <c r="Q60"/>
  <c r="V60"/>
  <c r="G73"/>
  <c r="I73"/>
  <c r="K73"/>
  <c r="M73"/>
  <c r="O73"/>
  <c r="Q73"/>
  <c r="V73"/>
  <c r="G78"/>
  <c r="M78" s="1"/>
  <c r="I78"/>
  <c r="K78"/>
  <c r="O78"/>
  <c r="Q78"/>
  <c r="V78"/>
  <c r="G91"/>
  <c r="I91"/>
  <c r="K91"/>
  <c r="M91"/>
  <c r="O91"/>
  <c r="Q91"/>
  <c r="V91"/>
  <c r="G96"/>
  <c r="M96" s="1"/>
  <c r="I96"/>
  <c r="K96"/>
  <c r="O96"/>
  <c r="Q96"/>
  <c r="V96"/>
  <c r="G101"/>
  <c r="I101"/>
  <c r="K101"/>
  <c r="M101"/>
  <c r="O101"/>
  <c r="Q101"/>
  <c r="V101"/>
  <c r="G109"/>
  <c r="M109" s="1"/>
  <c r="I109"/>
  <c r="K109"/>
  <c r="O109"/>
  <c r="Q109"/>
  <c r="V109"/>
  <c r="G113"/>
  <c r="I113"/>
  <c r="K113"/>
  <c r="M113"/>
  <c r="O113"/>
  <c r="Q113"/>
  <c r="V113"/>
  <c r="G126"/>
  <c r="M126" s="1"/>
  <c r="I126"/>
  <c r="K126"/>
  <c r="O126"/>
  <c r="Q126"/>
  <c r="V126"/>
  <c r="G131"/>
  <c r="I131"/>
  <c r="K131"/>
  <c r="M131"/>
  <c r="O131"/>
  <c r="Q131"/>
  <c r="V131"/>
  <c r="G137"/>
  <c r="M137" s="1"/>
  <c r="I137"/>
  <c r="K137"/>
  <c r="O137"/>
  <c r="Q137"/>
  <c r="V137"/>
  <c r="G140"/>
  <c r="I140"/>
  <c r="K140"/>
  <c r="M140"/>
  <c r="O140"/>
  <c r="Q140"/>
  <c r="V140"/>
  <c r="G153"/>
  <c r="M153" s="1"/>
  <c r="I153"/>
  <c r="K153"/>
  <c r="O153"/>
  <c r="Q153"/>
  <c r="V153"/>
  <c r="G160"/>
  <c r="I160"/>
  <c r="K160"/>
  <c r="M160"/>
  <c r="O160"/>
  <c r="Q160"/>
  <c r="V160"/>
  <c r="G163"/>
  <c r="M163" s="1"/>
  <c r="I163"/>
  <c r="K163"/>
  <c r="O163"/>
  <c r="Q163"/>
  <c r="V163"/>
  <c r="G166"/>
  <c r="I166"/>
  <c r="K166"/>
  <c r="M166"/>
  <c r="O166"/>
  <c r="Q166"/>
  <c r="V166"/>
  <c r="G170"/>
  <c r="M170" s="1"/>
  <c r="I170"/>
  <c r="K170"/>
  <c r="O170"/>
  <c r="Q170"/>
  <c r="V170"/>
  <c r="G173"/>
  <c r="I173"/>
  <c r="K173"/>
  <c r="M173"/>
  <c r="O173"/>
  <c r="Q173"/>
  <c r="V173"/>
  <c r="G176"/>
  <c r="M176" s="1"/>
  <c r="I176"/>
  <c r="K176"/>
  <c r="O176"/>
  <c r="Q176"/>
  <c r="V176"/>
  <c r="I179"/>
  <c r="Q179"/>
  <c r="G180"/>
  <c r="M180" s="1"/>
  <c r="I180"/>
  <c r="K180"/>
  <c r="K179" s="1"/>
  <c r="O180"/>
  <c r="Q180"/>
  <c r="V180"/>
  <c r="V179" s="1"/>
  <c r="G187"/>
  <c r="I187"/>
  <c r="K187"/>
  <c r="M187"/>
  <c r="O187"/>
  <c r="Q187"/>
  <c r="V187"/>
  <c r="G192"/>
  <c r="G179" s="1"/>
  <c r="I192"/>
  <c r="K192"/>
  <c r="O192"/>
  <c r="O179" s="1"/>
  <c r="Q192"/>
  <c r="V192"/>
  <c r="G198"/>
  <c r="M198" s="1"/>
  <c r="I198"/>
  <c r="K198"/>
  <c r="K197" s="1"/>
  <c r="O198"/>
  <c r="Q198"/>
  <c r="V198"/>
  <c r="V197" s="1"/>
  <c r="G201"/>
  <c r="I201"/>
  <c r="K201"/>
  <c r="M201"/>
  <c r="O201"/>
  <c r="Q201"/>
  <c r="V201"/>
  <c r="G205"/>
  <c r="G197" s="1"/>
  <c r="I205"/>
  <c r="K205"/>
  <c r="O205"/>
  <c r="O197" s="1"/>
  <c r="Q205"/>
  <c r="V205"/>
  <c r="G207"/>
  <c r="M207" s="1"/>
  <c r="I207"/>
  <c r="I197" s="1"/>
  <c r="K207"/>
  <c r="O207"/>
  <c r="Q207"/>
  <c r="Q197" s="1"/>
  <c r="V207"/>
  <c r="G210"/>
  <c r="M210" s="1"/>
  <c r="I210"/>
  <c r="K210"/>
  <c r="O210"/>
  <c r="Q210"/>
  <c r="V210"/>
  <c r="G213"/>
  <c r="I213"/>
  <c r="K213"/>
  <c r="M213"/>
  <c r="O213"/>
  <c r="Q213"/>
  <c r="V213"/>
  <c r="G217"/>
  <c r="M217" s="1"/>
  <c r="I217"/>
  <c r="I216" s="1"/>
  <c r="K217"/>
  <c r="O217"/>
  <c r="Q217"/>
  <c r="Q216" s="1"/>
  <c r="V217"/>
  <c r="G220"/>
  <c r="M220" s="1"/>
  <c r="I220"/>
  <c r="K220"/>
  <c r="K216" s="1"/>
  <c r="O220"/>
  <c r="Q220"/>
  <c r="V220"/>
  <c r="V216" s="1"/>
  <c r="G223"/>
  <c r="I223"/>
  <c r="K223"/>
  <c r="M223"/>
  <c r="O223"/>
  <c r="Q223"/>
  <c r="V223"/>
  <c r="G229"/>
  <c r="M229" s="1"/>
  <c r="I229"/>
  <c r="K229"/>
  <c r="O229"/>
  <c r="Q229"/>
  <c r="V229"/>
  <c r="G231"/>
  <c r="M231" s="1"/>
  <c r="I231"/>
  <c r="K231"/>
  <c r="O231"/>
  <c r="Q231"/>
  <c r="V231"/>
  <c r="G233"/>
  <c r="M233" s="1"/>
  <c r="I233"/>
  <c r="K233"/>
  <c r="O233"/>
  <c r="Q233"/>
  <c r="V233"/>
  <c r="G237"/>
  <c r="I237"/>
  <c r="K237"/>
  <c r="M237"/>
  <c r="O237"/>
  <c r="Q237"/>
  <c r="V237"/>
  <c r="G243"/>
  <c r="M243" s="1"/>
  <c r="I243"/>
  <c r="K243"/>
  <c r="O243"/>
  <c r="O216" s="1"/>
  <c r="Q243"/>
  <c r="V243"/>
  <c r="G246"/>
  <c r="M246" s="1"/>
  <c r="I246"/>
  <c r="K246"/>
  <c r="O246"/>
  <c r="Q246"/>
  <c r="V246"/>
  <c r="G252"/>
  <c r="M252" s="1"/>
  <c r="I252"/>
  <c r="K252"/>
  <c r="O252"/>
  <c r="Q252"/>
  <c r="V252"/>
  <c r="G254"/>
  <c r="I254"/>
  <c r="K254"/>
  <c r="M254"/>
  <c r="O254"/>
  <c r="Q254"/>
  <c r="V254"/>
  <c r="G256"/>
  <c r="M256" s="1"/>
  <c r="I256"/>
  <c r="K256"/>
  <c r="O256"/>
  <c r="Q256"/>
  <c r="V256"/>
  <c r="G258"/>
  <c r="M258" s="1"/>
  <c r="I258"/>
  <c r="K258"/>
  <c r="O258"/>
  <c r="Q258"/>
  <c r="V258"/>
  <c r="G260"/>
  <c r="M260" s="1"/>
  <c r="I260"/>
  <c r="K260"/>
  <c r="O260"/>
  <c r="Q260"/>
  <c r="V260"/>
  <c r="G262"/>
  <c r="I262"/>
  <c r="K262"/>
  <c r="M262"/>
  <c r="O262"/>
  <c r="Q262"/>
  <c r="V262"/>
  <c r="G267"/>
  <c r="M267" s="1"/>
  <c r="I267"/>
  <c r="K267"/>
  <c r="O267"/>
  <c r="Q267"/>
  <c r="V267"/>
  <c r="G271"/>
  <c r="M271" s="1"/>
  <c r="I271"/>
  <c r="K271"/>
  <c r="O271"/>
  <c r="Q271"/>
  <c r="V271"/>
  <c r="G275"/>
  <c r="M275" s="1"/>
  <c r="I275"/>
  <c r="K275"/>
  <c r="O275"/>
  <c r="Q275"/>
  <c r="V275"/>
  <c r="G280"/>
  <c r="I280"/>
  <c r="K280"/>
  <c r="M280"/>
  <c r="O280"/>
  <c r="Q280"/>
  <c r="V280"/>
  <c r="G283"/>
  <c r="M283" s="1"/>
  <c r="I283"/>
  <c r="K283"/>
  <c r="O283"/>
  <c r="Q283"/>
  <c r="V283"/>
  <c r="G287"/>
  <c r="M287" s="1"/>
  <c r="I287"/>
  <c r="K287"/>
  <c r="O287"/>
  <c r="Q287"/>
  <c r="V287"/>
  <c r="G290"/>
  <c r="M290" s="1"/>
  <c r="I290"/>
  <c r="K290"/>
  <c r="O290"/>
  <c r="Q290"/>
  <c r="V290"/>
  <c r="G292"/>
  <c r="I292"/>
  <c r="K292"/>
  <c r="M292"/>
  <c r="O292"/>
  <c r="Q292"/>
  <c r="V292"/>
  <c r="G294"/>
  <c r="M294" s="1"/>
  <c r="I294"/>
  <c r="K294"/>
  <c r="O294"/>
  <c r="Q294"/>
  <c r="V294"/>
  <c r="G297"/>
  <c r="M297" s="1"/>
  <c r="I297"/>
  <c r="K297"/>
  <c r="O297"/>
  <c r="Q297"/>
  <c r="V297"/>
  <c r="G300"/>
  <c r="M300" s="1"/>
  <c r="I300"/>
  <c r="K300"/>
  <c r="O300"/>
  <c r="Q300"/>
  <c r="V300"/>
  <c r="G302"/>
  <c r="I302"/>
  <c r="K302"/>
  <c r="M302"/>
  <c r="O302"/>
  <c r="Q302"/>
  <c r="V302"/>
  <c r="G304"/>
  <c r="M304" s="1"/>
  <c r="I304"/>
  <c r="K304"/>
  <c r="O304"/>
  <c r="Q304"/>
  <c r="V304"/>
  <c r="G306"/>
  <c r="M306" s="1"/>
  <c r="I306"/>
  <c r="K306"/>
  <c r="O306"/>
  <c r="Q306"/>
  <c r="V306"/>
  <c r="G308"/>
  <c r="M308" s="1"/>
  <c r="I308"/>
  <c r="K308"/>
  <c r="O308"/>
  <c r="Q308"/>
  <c r="V308"/>
  <c r="G310"/>
  <c r="I310"/>
  <c r="K310"/>
  <c r="M310"/>
  <c r="O310"/>
  <c r="Q310"/>
  <c r="V310"/>
  <c r="G312"/>
  <c r="M312" s="1"/>
  <c r="I312"/>
  <c r="K312"/>
  <c r="O312"/>
  <c r="Q312"/>
  <c r="V312"/>
  <c r="G314"/>
  <c r="M314" s="1"/>
  <c r="I314"/>
  <c r="K314"/>
  <c r="O314"/>
  <c r="Q314"/>
  <c r="V314"/>
  <c r="G316"/>
  <c r="M316" s="1"/>
  <c r="I316"/>
  <c r="K316"/>
  <c r="O316"/>
  <c r="Q316"/>
  <c r="V316"/>
  <c r="G319"/>
  <c r="I319"/>
  <c r="K319"/>
  <c r="M319"/>
  <c r="O319"/>
  <c r="Q319"/>
  <c r="V319"/>
  <c r="G321"/>
  <c r="M321" s="1"/>
  <c r="I321"/>
  <c r="K321"/>
  <c r="O321"/>
  <c r="Q321"/>
  <c r="V321"/>
  <c r="G323"/>
  <c r="M323" s="1"/>
  <c r="I323"/>
  <c r="K323"/>
  <c r="O323"/>
  <c r="Q323"/>
  <c r="V323"/>
  <c r="G325"/>
  <c r="I325"/>
  <c r="K325"/>
  <c r="M325"/>
  <c r="O325"/>
  <c r="Q325"/>
  <c r="V325"/>
  <c r="G327"/>
  <c r="I327"/>
  <c r="K327"/>
  <c r="M327"/>
  <c r="O327"/>
  <c r="Q327"/>
  <c r="V327"/>
  <c r="G329"/>
  <c r="M329" s="1"/>
  <c r="I329"/>
  <c r="K329"/>
  <c r="O329"/>
  <c r="Q329"/>
  <c r="V329"/>
  <c r="G331"/>
  <c r="M331" s="1"/>
  <c r="I331"/>
  <c r="K331"/>
  <c r="O331"/>
  <c r="Q331"/>
  <c r="V331"/>
  <c r="G333"/>
  <c r="I333"/>
  <c r="K333"/>
  <c r="M333"/>
  <c r="O333"/>
  <c r="Q333"/>
  <c r="V333"/>
  <c r="G335"/>
  <c r="I335"/>
  <c r="K335"/>
  <c r="M335"/>
  <c r="O335"/>
  <c r="Q335"/>
  <c r="V335"/>
  <c r="G337"/>
  <c r="M337" s="1"/>
  <c r="I337"/>
  <c r="K337"/>
  <c r="O337"/>
  <c r="Q337"/>
  <c r="V337"/>
  <c r="G339"/>
  <c r="I339"/>
  <c r="O339"/>
  <c r="Q339"/>
  <c r="G340"/>
  <c r="M340" s="1"/>
  <c r="M339" s="1"/>
  <c r="I340"/>
  <c r="K340"/>
  <c r="K339" s="1"/>
  <c r="O340"/>
  <c r="Q340"/>
  <c r="V340"/>
  <c r="V339" s="1"/>
  <c r="G345"/>
  <c r="M345" s="1"/>
  <c r="M344" s="1"/>
  <c r="I345"/>
  <c r="I344" s="1"/>
  <c r="K345"/>
  <c r="O345"/>
  <c r="O344" s="1"/>
  <c r="Q345"/>
  <c r="Q344" s="1"/>
  <c r="V345"/>
  <c r="G347"/>
  <c r="M347" s="1"/>
  <c r="I347"/>
  <c r="K347"/>
  <c r="O347"/>
  <c r="Q347"/>
  <c r="V347"/>
  <c r="G349"/>
  <c r="I349"/>
  <c r="K349"/>
  <c r="K344" s="1"/>
  <c r="M349"/>
  <c r="O349"/>
  <c r="Q349"/>
  <c r="V349"/>
  <c r="V344" s="1"/>
  <c r="G351"/>
  <c r="I351"/>
  <c r="K351"/>
  <c r="M351"/>
  <c r="O351"/>
  <c r="Q351"/>
  <c r="V351"/>
  <c r="G354"/>
  <c r="M354" s="1"/>
  <c r="I354"/>
  <c r="K354"/>
  <c r="O354"/>
  <c r="Q354"/>
  <c r="V354"/>
  <c r="AE358"/>
  <c r="AF358"/>
  <c r="G34" i="13"/>
  <c r="G8"/>
  <c r="O8"/>
  <c r="G9"/>
  <c r="M9" s="1"/>
  <c r="M8" s="1"/>
  <c r="I9"/>
  <c r="I8" s="1"/>
  <c r="K9"/>
  <c r="K8" s="1"/>
  <c r="O9"/>
  <c r="Q9"/>
  <c r="Q8" s="1"/>
  <c r="V9"/>
  <c r="V8" s="1"/>
  <c r="G15"/>
  <c r="K15"/>
  <c r="O15"/>
  <c r="V15"/>
  <c r="G16"/>
  <c r="I16"/>
  <c r="I15" s="1"/>
  <c r="K16"/>
  <c r="M16"/>
  <c r="M15" s="1"/>
  <c r="O16"/>
  <c r="Q16"/>
  <c r="Q15" s="1"/>
  <c r="V16"/>
  <c r="G18"/>
  <c r="K18"/>
  <c r="O18"/>
  <c r="V18"/>
  <c r="G19"/>
  <c r="I19"/>
  <c r="I18" s="1"/>
  <c r="K19"/>
  <c r="M19"/>
  <c r="M18" s="1"/>
  <c r="O19"/>
  <c r="Q19"/>
  <c r="Q18" s="1"/>
  <c r="V19"/>
  <c r="G23"/>
  <c r="I23"/>
  <c r="I22" s="1"/>
  <c r="K23"/>
  <c r="M23"/>
  <c r="O23"/>
  <c r="Q23"/>
  <c r="Q22" s="1"/>
  <c r="V23"/>
  <c r="G25"/>
  <c r="M25" s="1"/>
  <c r="I25"/>
  <c r="K25"/>
  <c r="O25"/>
  <c r="O22" s="1"/>
  <c r="Q25"/>
  <c r="V25"/>
  <c r="G27"/>
  <c r="I27"/>
  <c r="K27"/>
  <c r="M27"/>
  <c r="O27"/>
  <c r="Q27"/>
  <c r="V27"/>
  <c r="G30"/>
  <c r="M30" s="1"/>
  <c r="I30"/>
  <c r="K30"/>
  <c r="K22" s="1"/>
  <c r="O30"/>
  <c r="Q30"/>
  <c r="V30"/>
  <c r="V22" s="1"/>
  <c r="AE34"/>
  <c r="G486" i="12"/>
  <c r="BA462"/>
  <c r="BA449"/>
  <c r="BA445"/>
  <c r="BA324"/>
  <c r="BA321"/>
  <c r="BA241"/>
  <c r="BA192"/>
  <c r="BA178"/>
  <c r="BA157"/>
  <c r="BA134"/>
  <c r="BA105"/>
  <c r="BA82"/>
  <c r="BA78"/>
  <c r="BA55"/>
  <c r="BA51"/>
  <c r="BA48"/>
  <c r="BA43"/>
  <c r="BA38"/>
  <c r="BA35"/>
  <c r="BA32"/>
  <c r="BA29"/>
  <c r="BA22"/>
  <c r="G9"/>
  <c r="I9"/>
  <c r="K9"/>
  <c r="K8" s="1"/>
  <c r="M9"/>
  <c r="O9"/>
  <c r="Q9"/>
  <c r="V9"/>
  <c r="V8" s="1"/>
  <c r="G12"/>
  <c r="G8" s="1"/>
  <c r="I12"/>
  <c r="K12"/>
  <c r="M12"/>
  <c r="O12"/>
  <c r="O8" s="1"/>
  <c r="Q12"/>
  <c r="V12"/>
  <c r="G16"/>
  <c r="M16" s="1"/>
  <c r="I16"/>
  <c r="K16"/>
  <c r="O16"/>
  <c r="Q16"/>
  <c r="V16"/>
  <c r="G19"/>
  <c r="M19" s="1"/>
  <c r="I19"/>
  <c r="I8" s="1"/>
  <c r="K19"/>
  <c r="O19"/>
  <c r="Q19"/>
  <c r="Q8" s="1"/>
  <c r="V19"/>
  <c r="G21"/>
  <c r="I21"/>
  <c r="K21"/>
  <c r="M21"/>
  <c r="O21"/>
  <c r="Q21"/>
  <c r="V21"/>
  <c r="G28"/>
  <c r="I28"/>
  <c r="K28"/>
  <c r="M28"/>
  <c r="O28"/>
  <c r="Q28"/>
  <c r="V28"/>
  <c r="G31"/>
  <c r="M31" s="1"/>
  <c r="I31"/>
  <c r="K31"/>
  <c r="O31"/>
  <c r="Q31"/>
  <c r="V31"/>
  <c r="G34"/>
  <c r="M34" s="1"/>
  <c r="I34"/>
  <c r="K34"/>
  <c r="O34"/>
  <c r="Q34"/>
  <c r="V34"/>
  <c r="G37"/>
  <c r="I37"/>
  <c r="K37"/>
  <c r="M37"/>
  <c r="O37"/>
  <c r="Q37"/>
  <c r="V37"/>
  <c r="G42"/>
  <c r="I42"/>
  <c r="K42"/>
  <c r="M42"/>
  <c r="O42"/>
  <c r="Q42"/>
  <c r="V42"/>
  <c r="G47"/>
  <c r="M47" s="1"/>
  <c r="I47"/>
  <c r="K47"/>
  <c r="O47"/>
  <c r="Q47"/>
  <c r="V47"/>
  <c r="G50"/>
  <c r="M50" s="1"/>
  <c r="I50"/>
  <c r="K50"/>
  <c r="O50"/>
  <c r="Q50"/>
  <c r="V50"/>
  <c r="G54"/>
  <c r="I54"/>
  <c r="K54"/>
  <c r="M54"/>
  <c r="O54"/>
  <c r="Q54"/>
  <c r="V54"/>
  <c r="G77"/>
  <c r="I77"/>
  <c r="K77"/>
  <c r="M77"/>
  <c r="O77"/>
  <c r="Q77"/>
  <c r="V77"/>
  <c r="G81"/>
  <c r="M81" s="1"/>
  <c r="I81"/>
  <c r="K81"/>
  <c r="O81"/>
  <c r="Q81"/>
  <c r="V81"/>
  <c r="G104"/>
  <c r="M104" s="1"/>
  <c r="I104"/>
  <c r="K104"/>
  <c r="O104"/>
  <c r="Q104"/>
  <c r="V104"/>
  <c r="G108"/>
  <c r="I108"/>
  <c r="K108"/>
  <c r="M108"/>
  <c r="O108"/>
  <c r="Q108"/>
  <c r="V108"/>
  <c r="G113"/>
  <c r="I113"/>
  <c r="K113"/>
  <c r="M113"/>
  <c r="O113"/>
  <c r="Q113"/>
  <c r="V113"/>
  <c r="G129"/>
  <c r="M129" s="1"/>
  <c r="I129"/>
  <c r="K129"/>
  <c r="O129"/>
  <c r="Q129"/>
  <c r="V129"/>
  <c r="G133"/>
  <c r="M133" s="1"/>
  <c r="I133"/>
  <c r="K133"/>
  <c r="O133"/>
  <c r="Q133"/>
  <c r="V133"/>
  <c r="G156"/>
  <c r="I156"/>
  <c r="K156"/>
  <c r="M156"/>
  <c r="O156"/>
  <c r="Q156"/>
  <c r="V156"/>
  <c r="G161"/>
  <c r="I161"/>
  <c r="K161"/>
  <c r="M161"/>
  <c r="O161"/>
  <c r="Q161"/>
  <c r="V161"/>
  <c r="G164"/>
  <c r="M164" s="1"/>
  <c r="I164"/>
  <c r="K164"/>
  <c r="O164"/>
  <c r="Q164"/>
  <c r="V164"/>
  <c r="G177"/>
  <c r="M177" s="1"/>
  <c r="I177"/>
  <c r="K177"/>
  <c r="O177"/>
  <c r="Q177"/>
  <c r="V177"/>
  <c r="G184"/>
  <c r="I184"/>
  <c r="K184"/>
  <c r="M184"/>
  <c r="O184"/>
  <c r="Q184"/>
  <c r="V184"/>
  <c r="G187"/>
  <c r="I187"/>
  <c r="K187"/>
  <c r="M187"/>
  <c r="O187"/>
  <c r="Q187"/>
  <c r="V187"/>
  <c r="G191"/>
  <c r="M191" s="1"/>
  <c r="I191"/>
  <c r="K191"/>
  <c r="O191"/>
  <c r="Q191"/>
  <c r="V191"/>
  <c r="G196"/>
  <c r="M196" s="1"/>
  <c r="I196"/>
  <c r="K196"/>
  <c r="O196"/>
  <c r="Q196"/>
  <c r="V196"/>
  <c r="G199"/>
  <c r="I199"/>
  <c r="K199"/>
  <c r="M199"/>
  <c r="O199"/>
  <c r="Q199"/>
  <c r="V199"/>
  <c r="G202"/>
  <c r="I202"/>
  <c r="K202"/>
  <c r="M202"/>
  <c r="O202"/>
  <c r="Q202"/>
  <c r="V202"/>
  <c r="G205"/>
  <c r="O205"/>
  <c r="G206"/>
  <c r="M206" s="1"/>
  <c r="M205" s="1"/>
  <c r="I206"/>
  <c r="I205" s="1"/>
  <c r="K206"/>
  <c r="K205" s="1"/>
  <c r="O206"/>
  <c r="Q206"/>
  <c r="Q205" s="1"/>
  <c r="V206"/>
  <c r="V205" s="1"/>
  <c r="G212"/>
  <c r="I212"/>
  <c r="K212"/>
  <c r="M212"/>
  <c r="O212"/>
  <c r="Q212"/>
  <c r="V212"/>
  <c r="G215"/>
  <c r="I215"/>
  <c r="K215"/>
  <c r="M215"/>
  <c r="O215"/>
  <c r="Q215"/>
  <c r="V215"/>
  <c r="G219"/>
  <c r="M219" s="1"/>
  <c r="I219"/>
  <c r="I218" s="1"/>
  <c r="K219"/>
  <c r="K218" s="1"/>
  <c r="O219"/>
  <c r="Q219"/>
  <c r="Q218" s="1"/>
  <c r="V219"/>
  <c r="V218" s="1"/>
  <c r="G224"/>
  <c r="I224"/>
  <c r="K224"/>
  <c r="M224"/>
  <c r="O224"/>
  <c r="Q224"/>
  <c r="V224"/>
  <c r="G226"/>
  <c r="I226"/>
  <c r="K226"/>
  <c r="M226"/>
  <c r="O226"/>
  <c r="Q226"/>
  <c r="V226"/>
  <c r="G229"/>
  <c r="M229" s="1"/>
  <c r="I229"/>
  <c r="K229"/>
  <c r="O229"/>
  <c r="O218" s="1"/>
  <c r="Q229"/>
  <c r="V229"/>
  <c r="G232"/>
  <c r="M232" s="1"/>
  <c r="I232"/>
  <c r="K232"/>
  <c r="O232"/>
  <c r="Q232"/>
  <c r="V232"/>
  <c r="G236"/>
  <c r="I236"/>
  <c r="K236"/>
  <c r="M236"/>
  <c r="O236"/>
  <c r="Q236"/>
  <c r="V236"/>
  <c r="G240"/>
  <c r="I240"/>
  <c r="K240"/>
  <c r="M240"/>
  <c r="O240"/>
  <c r="Q240"/>
  <c r="V240"/>
  <c r="G244"/>
  <c r="M244" s="1"/>
  <c r="I244"/>
  <c r="K244"/>
  <c r="O244"/>
  <c r="Q244"/>
  <c r="V244"/>
  <c r="G246"/>
  <c r="M246" s="1"/>
  <c r="I246"/>
  <c r="K246"/>
  <c r="O246"/>
  <c r="Q246"/>
  <c r="V246"/>
  <c r="G249"/>
  <c r="G248" s="1"/>
  <c r="I249"/>
  <c r="I248" s="1"/>
  <c r="K249"/>
  <c r="M249"/>
  <c r="O249"/>
  <c r="O248" s="1"/>
  <c r="Q249"/>
  <c r="Q248" s="1"/>
  <c r="V249"/>
  <c r="G253"/>
  <c r="M253" s="1"/>
  <c r="I253"/>
  <c r="K253"/>
  <c r="O253"/>
  <c r="Q253"/>
  <c r="V253"/>
  <c r="G257"/>
  <c r="I257"/>
  <c r="K257"/>
  <c r="M257"/>
  <c r="O257"/>
  <c r="Q257"/>
  <c r="V257"/>
  <c r="G261"/>
  <c r="I261"/>
  <c r="K261"/>
  <c r="K248" s="1"/>
  <c r="M261"/>
  <c r="O261"/>
  <c r="Q261"/>
  <c r="V261"/>
  <c r="V248" s="1"/>
  <c r="G265"/>
  <c r="I265"/>
  <c r="K265"/>
  <c r="M265"/>
  <c r="O265"/>
  <c r="Q265"/>
  <c r="V265"/>
  <c r="G271"/>
  <c r="M271" s="1"/>
  <c r="I271"/>
  <c r="K271"/>
  <c r="O271"/>
  <c r="Q271"/>
  <c r="V271"/>
  <c r="G274"/>
  <c r="I274"/>
  <c r="K274"/>
  <c r="M274"/>
  <c r="O274"/>
  <c r="Q274"/>
  <c r="V274"/>
  <c r="G277"/>
  <c r="I277"/>
  <c r="K277"/>
  <c r="M277"/>
  <c r="O277"/>
  <c r="Q277"/>
  <c r="V277"/>
  <c r="G280"/>
  <c r="I280"/>
  <c r="K280"/>
  <c r="M280"/>
  <c r="O280"/>
  <c r="Q280"/>
  <c r="V280"/>
  <c r="G283"/>
  <c r="M283" s="1"/>
  <c r="I283"/>
  <c r="K283"/>
  <c r="O283"/>
  <c r="Q283"/>
  <c r="V283"/>
  <c r="G286"/>
  <c r="I286"/>
  <c r="K286"/>
  <c r="M286"/>
  <c r="O286"/>
  <c r="Q286"/>
  <c r="V286"/>
  <c r="G290"/>
  <c r="I290"/>
  <c r="K290"/>
  <c r="M290"/>
  <c r="O290"/>
  <c r="Q290"/>
  <c r="V290"/>
  <c r="G293"/>
  <c r="I293"/>
  <c r="K293"/>
  <c r="M293"/>
  <c r="O293"/>
  <c r="Q293"/>
  <c r="V293"/>
  <c r="G296"/>
  <c r="M296" s="1"/>
  <c r="I296"/>
  <c r="K296"/>
  <c r="O296"/>
  <c r="Q296"/>
  <c r="V296"/>
  <c r="G299"/>
  <c r="I299"/>
  <c r="K299"/>
  <c r="M299"/>
  <c r="O299"/>
  <c r="Q299"/>
  <c r="V299"/>
  <c r="G302"/>
  <c r="I302"/>
  <c r="K302"/>
  <c r="M302"/>
  <c r="O302"/>
  <c r="Q302"/>
  <c r="V302"/>
  <c r="G306"/>
  <c r="I306"/>
  <c r="K306"/>
  <c r="M306"/>
  <c r="O306"/>
  <c r="Q306"/>
  <c r="V306"/>
  <c r="G310"/>
  <c r="M310" s="1"/>
  <c r="I310"/>
  <c r="K310"/>
  <c r="O310"/>
  <c r="Q310"/>
  <c r="V310"/>
  <c r="G314"/>
  <c r="I314"/>
  <c r="K314"/>
  <c r="M314"/>
  <c r="O314"/>
  <c r="Q314"/>
  <c r="V314"/>
  <c r="G317"/>
  <c r="I317"/>
  <c r="K317"/>
  <c r="M317"/>
  <c r="O317"/>
  <c r="Q317"/>
  <c r="V317"/>
  <c r="G320"/>
  <c r="I320"/>
  <c r="K320"/>
  <c r="M320"/>
  <c r="O320"/>
  <c r="Q320"/>
  <c r="V320"/>
  <c r="G323"/>
  <c r="M323" s="1"/>
  <c r="I323"/>
  <c r="K323"/>
  <c r="O323"/>
  <c r="Q323"/>
  <c r="V323"/>
  <c r="G326"/>
  <c r="I326"/>
  <c r="K326"/>
  <c r="M326"/>
  <c r="O326"/>
  <c r="Q326"/>
  <c r="V326"/>
  <c r="G328"/>
  <c r="I328"/>
  <c r="K328"/>
  <c r="M328"/>
  <c r="O328"/>
  <c r="Q328"/>
  <c r="V328"/>
  <c r="G331"/>
  <c r="I331"/>
  <c r="K331"/>
  <c r="M331"/>
  <c r="O331"/>
  <c r="Q331"/>
  <c r="V331"/>
  <c r="G334"/>
  <c r="M334" s="1"/>
  <c r="I334"/>
  <c r="K334"/>
  <c r="O334"/>
  <c r="Q334"/>
  <c r="V334"/>
  <c r="G336"/>
  <c r="I336"/>
  <c r="K336"/>
  <c r="M336"/>
  <c r="O336"/>
  <c r="Q336"/>
  <c r="V336"/>
  <c r="G338"/>
  <c r="I338"/>
  <c r="K338"/>
  <c r="M338"/>
  <c r="O338"/>
  <c r="Q338"/>
  <c r="V338"/>
  <c r="G340"/>
  <c r="I340"/>
  <c r="K340"/>
  <c r="M340"/>
  <c r="O340"/>
  <c r="Q340"/>
  <c r="V340"/>
  <c r="G342"/>
  <c r="M342" s="1"/>
  <c r="I342"/>
  <c r="K342"/>
  <c r="O342"/>
  <c r="Q342"/>
  <c r="V342"/>
  <c r="G344"/>
  <c r="I344"/>
  <c r="K344"/>
  <c r="M344"/>
  <c r="O344"/>
  <c r="Q344"/>
  <c r="V344"/>
  <c r="G347"/>
  <c r="I347"/>
  <c r="K347"/>
  <c r="M347"/>
  <c r="O347"/>
  <c r="Q347"/>
  <c r="V347"/>
  <c r="G350"/>
  <c r="I350"/>
  <c r="K350"/>
  <c r="M350"/>
  <c r="O350"/>
  <c r="Q350"/>
  <c r="V350"/>
  <c r="G353"/>
  <c r="M353" s="1"/>
  <c r="I353"/>
  <c r="K353"/>
  <c r="O353"/>
  <c r="Q353"/>
  <c r="V353"/>
  <c r="G356"/>
  <c r="I356"/>
  <c r="K356"/>
  <c r="M356"/>
  <c r="O356"/>
  <c r="Q356"/>
  <c r="V356"/>
  <c r="G359"/>
  <c r="I359"/>
  <c r="K359"/>
  <c r="M359"/>
  <c r="O359"/>
  <c r="Q359"/>
  <c r="V359"/>
  <c r="G362"/>
  <c r="I362"/>
  <c r="K362"/>
  <c r="M362"/>
  <c r="O362"/>
  <c r="Q362"/>
  <c r="V362"/>
  <c r="G365"/>
  <c r="M365" s="1"/>
  <c r="I365"/>
  <c r="K365"/>
  <c r="O365"/>
  <c r="Q365"/>
  <c r="V365"/>
  <c r="G367"/>
  <c r="I367"/>
  <c r="K367"/>
  <c r="M367"/>
  <c r="O367"/>
  <c r="Q367"/>
  <c r="V367"/>
  <c r="G369"/>
  <c r="I369"/>
  <c r="K369"/>
  <c r="M369"/>
  <c r="O369"/>
  <c r="Q369"/>
  <c r="V369"/>
  <c r="G371"/>
  <c r="I371"/>
  <c r="K371"/>
  <c r="M371"/>
  <c r="O371"/>
  <c r="Q371"/>
  <c r="V371"/>
  <c r="G373"/>
  <c r="M373" s="1"/>
  <c r="I373"/>
  <c r="K373"/>
  <c r="O373"/>
  <c r="Q373"/>
  <c r="V373"/>
  <c r="G375"/>
  <c r="I375"/>
  <c r="K375"/>
  <c r="M375"/>
  <c r="O375"/>
  <c r="Q375"/>
  <c r="V375"/>
  <c r="G377"/>
  <c r="I377"/>
  <c r="K377"/>
  <c r="M377"/>
  <c r="O377"/>
  <c r="Q377"/>
  <c r="V377"/>
  <c r="G379"/>
  <c r="I379"/>
  <c r="K379"/>
  <c r="M379"/>
  <c r="O379"/>
  <c r="Q379"/>
  <c r="V379"/>
  <c r="G381"/>
  <c r="M381" s="1"/>
  <c r="I381"/>
  <c r="K381"/>
  <c r="O381"/>
  <c r="Q381"/>
  <c r="V381"/>
  <c r="G383"/>
  <c r="I383"/>
  <c r="K383"/>
  <c r="M383"/>
  <c r="O383"/>
  <c r="Q383"/>
  <c r="V383"/>
  <c r="G385"/>
  <c r="I385"/>
  <c r="K385"/>
  <c r="M385"/>
  <c r="O385"/>
  <c r="Q385"/>
  <c r="V385"/>
  <c r="G387"/>
  <c r="I387"/>
  <c r="K387"/>
  <c r="M387"/>
  <c r="O387"/>
  <c r="Q387"/>
  <c r="V387"/>
  <c r="G390"/>
  <c r="M390" s="1"/>
  <c r="I390"/>
  <c r="K390"/>
  <c r="O390"/>
  <c r="Q390"/>
  <c r="V390"/>
  <c r="G393"/>
  <c r="I393"/>
  <c r="K393"/>
  <c r="M393"/>
  <c r="O393"/>
  <c r="Q393"/>
  <c r="V393"/>
  <c r="G396"/>
  <c r="I396"/>
  <c r="K396"/>
  <c r="M396"/>
  <c r="O396"/>
  <c r="Q396"/>
  <c r="V396"/>
  <c r="G399"/>
  <c r="I399"/>
  <c r="K399"/>
  <c r="M399"/>
  <c r="O399"/>
  <c r="Q399"/>
  <c r="V399"/>
  <c r="G402"/>
  <c r="M402" s="1"/>
  <c r="I402"/>
  <c r="K402"/>
  <c r="O402"/>
  <c r="Q402"/>
  <c r="V402"/>
  <c r="G405"/>
  <c r="M405" s="1"/>
  <c r="I405"/>
  <c r="K405"/>
  <c r="O405"/>
  <c r="Q405"/>
  <c r="V405"/>
  <c r="G408"/>
  <c r="I408"/>
  <c r="K408"/>
  <c r="M408"/>
  <c r="O408"/>
  <c r="Q408"/>
  <c r="V408"/>
  <c r="G411"/>
  <c r="I411"/>
  <c r="K411"/>
  <c r="M411"/>
  <c r="O411"/>
  <c r="Q411"/>
  <c r="V411"/>
  <c r="G414"/>
  <c r="M414" s="1"/>
  <c r="I414"/>
  <c r="K414"/>
  <c r="O414"/>
  <c r="Q414"/>
  <c r="V414"/>
  <c r="I417"/>
  <c r="Q417"/>
  <c r="G418"/>
  <c r="I418"/>
  <c r="K418"/>
  <c r="K417" s="1"/>
  <c r="M418"/>
  <c r="M417" s="1"/>
  <c r="O418"/>
  <c r="Q418"/>
  <c r="V418"/>
  <c r="V417" s="1"/>
  <c r="G420"/>
  <c r="G417" s="1"/>
  <c r="I420"/>
  <c r="K420"/>
  <c r="M420"/>
  <c r="O420"/>
  <c r="O417" s="1"/>
  <c r="Q420"/>
  <c r="V420"/>
  <c r="G422"/>
  <c r="G423"/>
  <c r="M423" s="1"/>
  <c r="I423"/>
  <c r="I422" s="1"/>
  <c r="K423"/>
  <c r="K422" s="1"/>
  <c r="O423"/>
  <c r="Q423"/>
  <c r="Q422" s="1"/>
  <c r="V423"/>
  <c r="V422" s="1"/>
  <c r="G427"/>
  <c r="I427"/>
  <c r="K427"/>
  <c r="M427"/>
  <c r="O427"/>
  <c r="Q427"/>
  <c r="V427"/>
  <c r="G431"/>
  <c r="I431"/>
  <c r="K431"/>
  <c r="M431"/>
  <c r="O431"/>
  <c r="Q431"/>
  <c r="V431"/>
  <c r="G435"/>
  <c r="M435" s="1"/>
  <c r="I435"/>
  <c r="K435"/>
  <c r="O435"/>
  <c r="O422" s="1"/>
  <c r="Q435"/>
  <c r="V435"/>
  <c r="G437"/>
  <c r="M437" s="1"/>
  <c r="I437"/>
  <c r="K437"/>
  <c r="O437"/>
  <c r="Q437"/>
  <c r="V437"/>
  <c r="G440"/>
  <c r="I440"/>
  <c r="K440"/>
  <c r="M440"/>
  <c r="O440"/>
  <c r="Q440"/>
  <c r="V440"/>
  <c r="G444"/>
  <c r="M444" s="1"/>
  <c r="M443" s="1"/>
  <c r="I444"/>
  <c r="I443" s="1"/>
  <c r="K444"/>
  <c r="O444"/>
  <c r="O443" s="1"/>
  <c r="Q444"/>
  <c r="Q443" s="1"/>
  <c r="V444"/>
  <c r="G448"/>
  <c r="M448" s="1"/>
  <c r="I448"/>
  <c r="K448"/>
  <c r="K443" s="1"/>
  <c r="O448"/>
  <c r="Q448"/>
  <c r="V448"/>
  <c r="V443" s="1"/>
  <c r="G451"/>
  <c r="I451"/>
  <c r="K451"/>
  <c r="M451"/>
  <c r="O451"/>
  <c r="Q451"/>
  <c r="V451"/>
  <c r="G454"/>
  <c r="I454"/>
  <c r="K454"/>
  <c r="M454"/>
  <c r="O454"/>
  <c r="Q454"/>
  <c r="V454"/>
  <c r="G456"/>
  <c r="O456"/>
  <c r="G457"/>
  <c r="M457" s="1"/>
  <c r="M456" s="1"/>
  <c r="I457"/>
  <c r="I456" s="1"/>
  <c r="K457"/>
  <c r="K456" s="1"/>
  <c r="O457"/>
  <c r="Q457"/>
  <c r="Q456" s="1"/>
  <c r="V457"/>
  <c r="V456" s="1"/>
  <c r="G461"/>
  <c r="I461"/>
  <c r="K461"/>
  <c r="M461"/>
  <c r="O461"/>
  <c r="Q461"/>
  <c r="V461"/>
  <c r="K464"/>
  <c r="V464"/>
  <c r="G465"/>
  <c r="M465" s="1"/>
  <c r="M464" s="1"/>
  <c r="I465"/>
  <c r="I464" s="1"/>
  <c r="K465"/>
  <c r="O465"/>
  <c r="O464" s="1"/>
  <c r="Q465"/>
  <c r="Q464" s="1"/>
  <c r="V465"/>
  <c r="G470"/>
  <c r="I470"/>
  <c r="K470"/>
  <c r="K469" s="1"/>
  <c r="M470"/>
  <c r="M469" s="1"/>
  <c r="O470"/>
  <c r="Q470"/>
  <c r="V470"/>
  <c r="V469" s="1"/>
  <c r="G472"/>
  <c r="G469" s="1"/>
  <c r="I472"/>
  <c r="K472"/>
  <c r="M472"/>
  <c r="O472"/>
  <c r="O469" s="1"/>
  <c r="Q472"/>
  <c r="V472"/>
  <c r="G474"/>
  <c r="M474" s="1"/>
  <c r="I474"/>
  <c r="K474"/>
  <c r="O474"/>
  <c r="Q474"/>
  <c r="V474"/>
  <c r="G477"/>
  <c r="M477" s="1"/>
  <c r="I477"/>
  <c r="I469" s="1"/>
  <c r="K477"/>
  <c r="O477"/>
  <c r="Q477"/>
  <c r="Q469" s="1"/>
  <c r="V477"/>
  <c r="G479"/>
  <c r="I479"/>
  <c r="K479"/>
  <c r="M479"/>
  <c r="O479"/>
  <c r="Q479"/>
  <c r="V479"/>
  <c r="G482"/>
  <c r="I482"/>
  <c r="K482"/>
  <c r="M482"/>
  <c r="O482"/>
  <c r="Q482"/>
  <c r="V482"/>
  <c r="AE486"/>
  <c r="I20" i="1"/>
  <c r="I19"/>
  <c r="I18"/>
  <c r="I17"/>
  <c r="G49"/>
  <c r="G25" s="1"/>
  <c r="H49"/>
  <c r="I42" l="1"/>
  <c r="I46"/>
  <c r="I48"/>
  <c r="I47"/>
  <c r="I77"/>
  <c r="J76" s="1"/>
  <c r="I16"/>
  <c r="I21" s="1"/>
  <c r="I45"/>
  <c r="I44"/>
  <c r="I43"/>
  <c r="I41"/>
  <c r="A27"/>
  <c r="I39"/>
  <c r="I49" s="1"/>
  <c r="J43" s="1"/>
  <c r="M8" i="16"/>
  <c r="AF43"/>
  <c r="M27"/>
  <c r="M21" s="1"/>
  <c r="M8" i="15"/>
  <c r="M33"/>
  <c r="AF81"/>
  <c r="G8"/>
  <c r="M216" i="14"/>
  <c r="M8"/>
  <c r="G344"/>
  <c r="G216"/>
  <c r="M205"/>
  <c r="M197" s="1"/>
  <c r="M192"/>
  <c r="M179" s="1"/>
  <c r="M22" i="13"/>
  <c r="AF34"/>
  <c r="G22"/>
  <c r="M248" i="12"/>
  <c r="M8"/>
  <c r="M218"/>
  <c r="M422"/>
  <c r="G218"/>
  <c r="AF486"/>
  <c r="G464"/>
  <c r="G443"/>
  <c r="J28" i="1"/>
  <c r="J26"/>
  <c r="G38"/>
  <c r="F38"/>
  <c r="J23"/>
  <c r="J24"/>
  <c r="J25"/>
  <c r="J27"/>
  <c r="E24"/>
  <c r="G24"/>
  <c r="E26"/>
  <c r="G26"/>
  <c r="J71" l="1"/>
  <c r="J70"/>
  <c r="J73"/>
  <c r="J68"/>
  <c r="J72"/>
  <c r="J75"/>
  <c r="J65"/>
  <c r="J74"/>
  <c r="J66"/>
  <c r="J69"/>
  <c r="J67"/>
  <c r="A28"/>
  <c r="G28"/>
  <c r="G27" s="1"/>
  <c r="G29" s="1"/>
  <c r="J48"/>
  <c r="J45"/>
  <c r="J44"/>
  <c r="J41"/>
  <c r="J42"/>
  <c r="J39"/>
  <c r="J49" s="1"/>
  <c r="J47"/>
  <c r="J46"/>
  <c r="J77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Kysilka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Kysilka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Kysilka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Kysilka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Kysilka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<sst xmlns="http://schemas.openxmlformats.org/spreadsheetml/2006/main" count="3820" uniqueCount="838">
  <si>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</si>
  <si>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</si>
  <si>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</si>
  <si>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</si>
  <si>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</si>
  <si>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</si>
  <si>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</si>
  <si>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</si>
  <si>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</si>
  <si>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</si>
  <si>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</si>
  <si>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</si>
  <si>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</si>
  <si>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</si>
  <si>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</si>
  <si>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</si>
  <si>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</si>
  <si>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</si>
  <si>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</si>
  <si>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</si>
  <si>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</si>
  <si>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</si>
  <si>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</si>
  <si>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</si>
  <si>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</si>
  <si>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</si>
  <si>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</si>
  <si>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</si>
  <si>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</si>
  <si>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</si>
  <si>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</si>
  <si>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</si>
  <si>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</si>
  <si>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</si>
  <si>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</si>
  <si>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</si>
  <si>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</si>
  <si>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</si>
  <si>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</si>
  <si>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</si>
  <si>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</si>
  <si>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</si>
  <si>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</si>
  <si>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230112</t>
  </si>
  <si>
    <t>Oprava vodovodu a kanalizace v ulici Portmanka</t>
  </si>
  <si>
    <t>Stavba</t>
  </si>
  <si>
    <t>Stavební objekt</t>
  </si>
  <si>
    <t>01</t>
  </si>
  <si>
    <t>Kanalizace</t>
  </si>
  <si>
    <t>1</t>
  </si>
  <si>
    <t>kanalizace</t>
  </si>
  <si>
    <t>2</t>
  </si>
  <si>
    <t>práce se souhlasem TDS</t>
  </si>
  <si>
    <t>02</t>
  </si>
  <si>
    <t>Vodovod</t>
  </si>
  <si>
    <t>vodovod</t>
  </si>
  <si>
    <t>suchovod</t>
  </si>
  <si>
    <t>OVN</t>
  </si>
  <si>
    <t>ovn</t>
  </si>
  <si>
    <t>vedlejší náklady</t>
  </si>
  <si>
    <t>Celkem za stavbu</t>
  </si>
  <si>
    <t>CZK</t>
  </si>
  <si>
    <t>#POPS</t>
  </si>
  <si>
    <t>Popis stavby: 230112 - Oprava vodovodu a kanalizace v ulici Portmanka</t>
  </si>
  <si>
    <t>#POPO</t>
  </si>
  <si>
    <t>Popis objektu: 01 - Kanalizace</t>
  </si>
  <si>
    <t>#POPR</t>
  </si>
  <si>
    <t>Popis rozpočtu: 1 - kanalizace</t>
  </si>
  <si>
    <t>Popis rozpočtu: 2 - práce se souhlasem TDS</t>
  </si>
  <si>
    <t>Popis objektu: 02 - Vodovod</t>
  </si>
  <si>
    <t>Popis rozpočtu: 1 - vodovod</t>
  </si>
  <si>
    <t>Popis rozpočtu: 2 - suchovod</t>
  </si>
  <si>
    <t>Popis objektu: OVN - Vedlejší náklady</t>
  </si>
  <si>
    <t>Popis rozpočtu: ovn - vedlejší náklady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</si>
  <si>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</si>
  <si>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</si>
  <si>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</si>
  <si>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</si>
  <si>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</si>
  <si>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</si>
  <si>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</si>
  <si>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</si>
  <si>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</si>
  <si>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</si>
  <si>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</si>
  <si>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</si>
  <si>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</si>
  <si>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</si>
  <si>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</si>
  <si>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</si>
  <si>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</si>
  <si>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</si>
  <si>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</si>
  <si>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</si>
  <si>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</si>
  <si>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</si>
  <si>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</si>
  <si>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</si>
  <si>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</si>
  <si>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</si>
  <si>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</si>
  <si>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</si>
  <si>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</si>
  <si>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</si>
  <si>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</si>
  <si>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</si>
  <si>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</si>
  <si>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</si>
  <si>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</si>
  <si>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</si>
  <si>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</si>
  <si>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</si>
  <si>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</si>
  <si>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</si>
  <si>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</si>
  <si>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</si>
  <si>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</si>
  <si>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</si>
  <si>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</si>
  <si>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</si>
  <si>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</si>
  <si>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</si>
  <si>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</si>
  <si>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</si>
  <si>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</si>
  <si>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</si>
  <si>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</si>
  <si>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</si>
  <si>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</si>
  <si>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</si>
  <si>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</si>
  <si>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23/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</si>
  <si>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</si>
  <si>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</si>
  <si>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</si>
  <si>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</si>
  <si>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</si>
  <si>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SPU</t>
  </si>
  <si>
    <t>113107612R00</t>
  </si>
  <si>
    <t>Odstranění podkladů nebo krytů z kameniva hrubého drceného, v ploše jednotlivě nad 50 m2, tloušťka vrstvy 120 mm</t>
  </si>
  <si>
    <t>KSC : 1707,36</t>
  </si>
  <si>
    <t>VV</t>
  </si>
  <si>
    <t>vodovod : -229</t>
  </si>
  <si>
    <t>113107630R00</t>
  </si>
  <si>
    <t>Odstranění podkladů nebo krytů z kameniva hrubého drceného, v ploše jednotlivě nad 50 m2, tloušťka vrstvy 300 mm</t>
  </si>
  <si>
    <t>výkop kanalizace : 475</t>
  </si>
  <si>
    <t>113109310R00</t>
  </si>
  <si>
    <t>Odstranění podkladů nebo krytů z betonu prostého, v ploše jednotlivě do 50 m2, tloušťka vrstvy 100 mm</t>
  </si>
  <si>
    <t>113151250R00</t>
  </si>
  <si>
    <t>Odstranění podkladu, krytu frézováním povrch živičný, plochy přes 500 m2 na jednom objektu nebo při provádění pruhu šířky přes  750 mm bez překážek v trase, tloušťky 150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</si>
  <si>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</si>
  <si>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dle povrchů : </t>
  </si>
  <si>
    <t>1735,6</t>
  </si>
  <si>
    <t>-283</t>
  </si>
  <si>
    <t>-229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</si>
  <si>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</si>
  <si>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</si>
  <si>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</si>
  <si>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</si>
  <si>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115101202R00</t>
  </si>
  <si>
    <t>Čerpání vody na dopravní výšku do 10 m s uvažovaným průměrným přítokem přes 500 do 1 000 l/min</t>
  </si>
  <si>
    <t>h</t>
  </si>
  <si>
    <t>800-1</t>
  </si>
  <si>
    <t>na vzdálenost (výšku) od hladiny vody v jímce po výšku roviny proložené osou nejvyššího bodu výtlačného potrubí, odpadní potrubí v délce do 20 m,</t>
  </si>
  <si>
    <t>115101302R00</t>
  </si>
  <si>
    <t>Pohotovost záložní čerpací soupravy na dopravní výšku do 10 m s uvažovaným průměrným přítokem přes 500 do 1 000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</si>
  <si>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</si>
  <si>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</si>
  <si>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119001401R00</t>
  </si>
  <si>
    <t>Dočasné zajištění podzemního potrubí nebo vedení ocelového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</si>
  <si>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</si>
  <si>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přípojky voda plyn : (11+15)*1,2</t>
  </si>
  <si>
    <t>(12+21)*1</t>
  </si>
  <si>
    <t>119001421R00</t>
  </si>
  <si>
    <t>Dočasné zajištění podzemního potrubí nebo vedení kabelů do 3 kabelů</t>
  </si>
  <si>
    <t>14*1,2</t>
  </si>
  <si>
    <t>9*1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</si>
  <si>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</si>
  <si>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</si>
  <si>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</si>
  <si>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</si>
  <si>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</si>
  <si>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</si>
  <si>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</si>
  <si>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6*0,2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</si>
  <si>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</si>
  <si>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</si>
  <si>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</si>
  <si>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D.3  - šířka výkopu 1,2m : </t>
  </si>
  <si>
    <t>Začátek provozního součtu</t>
  </si>
  <si>
    <t xml:space="preserve">  stoka A : </t>
  </si>
  <si>
    <t xml:space="preserve">  napojení na stáv potrubí : ((3,27+3,07)/2-0,42)*2,71*1,2</t>
  </si>
  <si>
    <t xml:space="preserve">  Š1-2 : ((3,07+3,03)/2-0,42)*36,66*1,2</t>
  </si>
  <si>
    <t xml:space="preserve">  Š2-3 : ((3,03+3,29)/2-0,42)*36,24*1,2</t>
  </si>
  <si>
    <t xml:space="preserve">  Š3-4 : ((3,29+4,05)/2-0,42)*41,76*1,2</t>
  </si>
  <si>
    <t xml:space="preserve">  Š4-5 : ((4,05+4,33)/2-0,42)*40,72*1,2</t>
  </si>
  <si>
    <t xml:space="preserve">  Š5-6 : ((3,36+2,73)/2-0,42)*45,70*1,2</t>
  </si>
  <si>
    <t xml:space="preserve">  Š6-7 : ((2,73+3,13)/2-0,42)*45,60*1,2</t>
  </si>
  <si>
    <t xml:space="preserve">  Š7-8 : ((3,13+2,79)/2-0,42)*45,77*1,2</t>
  </si>
  <si>
    <t xml:space="preserve">  Š8-9 : ((2,79+2,07)/2-0,42)*15,95*1,2</t>
  </si>
  <si>
    <t xml:space="preserve">  Š4-stávající stoka : (4,05-0,42)*7,5*1,2</t>
  </si>
  <si>
    <t xml:space="preserve">  Š8-stávající stoka : (2,79-0,42)*5,5*1,2</t>
  </si>
  <si>
    <t xml:space="preserve">  rozšíření pro šachty : (3,07+3,03+2,39+4,05+3,36+2,73+3,13+2,79+2,07)/9*0,5*1,5</t>
  </si>
  <si>
    <t xml:space="preserve">  UV : 23,5*3*1</t>
  </si>
  <si>
    <t xml:space="preserve">  přípojky : 50,5*3,5*1</t>
  </si>
  <si>
    <t xml:space="preserve">  Mezisoučet</t>
  </si>
  <si>
    <t>Konec provozního součtu</t>
  </si>
  <si>
    <t>hor tř. 3 - 30% : 1347,94125*0,3</t>
  </si>
  <si>
    <t>132201219R00</t>
  </si>
  <si>
    <t xml:space="preserve">Hloubení rýh šířky přes 60 do 200 cm příplatek za lepivost, v hornině 3,  </t>
  </si>
  <si>
    <t>404,38/2</t>
  </si>
  <si>
    <t>132301212R00</t>
  </si>
  <si>
    <t xml:space="preserve">Hloubení rýh šířky přes 60 do 200 cm do 1000 m3, v hornině 4, hloubení strojně </t>
  </si>
  <si>
    <t>hor tř. 4 - 70% : 1347,94125*0,7</t>
  </si>
  <si>
    <t>132301219R00</t>
  </si>
  <si>
    <t xml:space="preserve">Hloubení rýh šířky přes 60 do 200 cm příplatek za lepivost, v hornině 4,  </t>
  </si>
  <si>
    <t>943,56/2</t>
  </si>
  <si>
    <t>139601102R00</t>
  </si>
  <si>
    <t>Ruční výkop jam, rýh a šachet v hornině 3</t>
  </si>
  <si>
    <t>s přehozením na vzdálenost do 5 m nebo s naložením na ruční dopravní prostředek</t>
  </si>
  <si>
    <t>(30)*0,6*0,5*0,5</t>
  </si>
  <si>
    <t>(4)*1,2*0,5*1</t>
  </si>
  <si>
    <t>151101102R00</t>
  </si>
  <si>
    <t>Zřízení pažení a rozepření stěn rýh příložné  pro jakoukoliv mezerovitost, hloubky do 4 m</t>
  </si>
  <si>
    <t>pro podzemní vedení pro všechny šířky rýhy,</t>
  </si>
  <si>
    <t>napojení na stáv potrubí : ((3,27+3,07)/2)*2,71*2</t>
  </si>
  <si>
    <t>Š1-2 : ((3,07+3,03)/2)*36,66*2</t>
  </si>
  <si>
    <t>Š2-3 : ((3,03+3,29)/2)*36,24*2</t>
  </si>
  <si>
    <t>Š3-4 : ((3,29+4,05)/2)*41,76*2</t>
  </si>
  <si>
    <t>Š4-5 : ((4,05+4,33)/2)*40,72*2</t>
  </si>
  <si>
    <t>Š5-6 : ((3,36+2,73)/2)*45,70*2</t>
  </si>
  <si>
    <t>Š6-7 : ((2,73+3,13)/2)*45,60*2</t>
  </si>
  <si>
    <t>Š7-8 : ((3,13+2,79)/2)*45,77*2</t>
  </si>
  <si>
    <t>Š8-9 : ((2,79+2,07)/2)*15,95*2</t>
  </si>
  <si>
    <t>Š4-stávající stoka : (4,05)*7,5*2</t>
  </si>
  <si>
    <t>Š8-stávající stoka : (2,79)*5,5*2</t>
  </si>
  <si>
    <t>UV : 23,5*3*2</t>
  </si>
  <si>
    <t>přípojky : 50,5*3,5*2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</si>
  <si>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</si>
  <si>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</si>
  <si>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</si>
  <si>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18 : 2597,54060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</si>
  <si>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</si>
  <si>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</si>
  <si>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</si>
  <si>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55% : 1347,94125*0,55</t>
  </si>
  <si>
    <t>162501102R00</t>
  </si>
  <si>
    <t>Vodorovné přemístění výkopku z horniny 1 až 4, na vzdálenost přes 2 500  do 3 000 m</t>
  </si>
  <si>
    <t>po suchu, bez ohledu na druh dopravního prostředku, bez naložení výkopku, avšak se složením bez rozhrnutí,</t>
  </si>
  <si>
    <t>Odkaz na mn. položky pořadí 13 : 404,38238</t>
  </si>
  <si>
    <t>Odkaz na mn. položky pořadí 15 : 943,55888</t>
  </si>
  <si>
    <t>171201201R00</t>
  </si>
  <si>
    <t>Uložení sypaniny na dočasnou skládku tak, že na 1 m2 plochy připadá přes 2 m3 výkopku nebo ornice</t>
  </si>
  <si>
    <t>Odkaz na mn. položky pořadí 21 : 1347,94126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</si>
  <si>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</si>
  <si>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</si>
  <si>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</si>
  <si>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</si>
  <si>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</si>
  <si>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vytěžená zemina : </t>
  </si>
  <si>
    <t>odpočet lože : -46,4</t>
  </si>
  <si>
    <t>odpočet obsypu vč potrubí : -(312*0,7*1,2)</t>
  </si>
  <si>
    <t>-(7,5+5,5)*0,6*1,2</t>
  </si>
  <si>
    <t>-(23,5*0,5*1)</t>
  </si>
  <si>
    <t>-(50,5*0,45*1)</t>
  </si>
  <si>
    <t>zásyp rýhy po hranu výkopu : 475*0,3</t>
  </si>
  <si>
    <t>175101101RT2</t>
  </si>
  <si>
    <t>sypaninou z vhodných hornin tř. 1 - 4 nebo materiálem připraveným podél výkopu ve vzdálenosti do 3 m od jeho kraje, pro jakoukoliv hloubku výkopu a jakoukoliv míru zhutnění,</t>
  </si>
  <si>
    <t>DN400 : (312)*(1,2*0,7-(0,2*0,2*3,14))</t>
  </si>
  <si>
    <t>DN300 : (7,5+5,5)*(1,2*0,6-(0,15*0,15*3,14))</t>
  </si>
  <si>
    <t>DN200 : 23,5*(1*0,5-(0,1*0,1*3,14))</t>
  </si>
  <si>
    <t>přípojky DN150 : (50,5)*1*(0,45*1-(0,075*0,075*3,14))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</si>
  <si>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</si>
  <si>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</si>
  <si>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</si>
  <si>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</si>
  <si>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</si>
  <si>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</si>
  <si>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</si>
  <si>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34 : 1478,36000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</si>
  <si>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</si>
  <si>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</si>
  <si>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</si>
  <si>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</t>
  </si>
  <si>
    <t>126,4</t>
  </si>
  <si>
    <t>199000002R00</t>
  </si>
  <si>
    <t>Poplatky za skládku horniny 1- 4</t>
  </si>
  <si>
    <t>00572410R</t>
  </si>
  <si>
    <t>směs travní parková, pro mírnou zátěž</t>
  </si>
  <si>
    <t>kg</t>
  </si>
  <si>
    <t>SPCM</t>
  </si>
  <si>
    <t>Specifikace</t>
  </si>
  <si>
    <t>POL3_</t>
  </si>
  <si>
    <t>132,4*0,04</t>
  </si>
  <si>
    <t>58330002.AR</t>
  </si>
  <si>
    <t>Kamenivo nestanovené těžené; typ: netříděný; štěrkopísek k zásypu</t>
  </si>
  <si>
    <t>t</t>
  </si>
  <si>
    <t>dle položky zásyp : 1138,12625*1,8</t>
  </si>
  <si>
    <t>451572211R00</t>
  </si>
  <si>
    <t>Lože pod potrubí, stoky a drobné objekty z kameniva těženého 4÷8 mm</t>
  </si>
  <si>
    <t>827-1</t>
  </si>
  <si>
    <t>v otevřeném výkopu,</t>
  </si>
  <si>
    <t>kanalizační řad : (312+7,5+5,5)*1,2*0,1</t>
  </si>
  <si>
    <t>přípojky : 50,5*1*0,1</t>
  </si>
  <si>
    <t>UV : 23,5*1*0,1</t>
  </si>
  <si>
    <t>451535111R00</t>
  </si>
  <si>
    <t>Podkladní vrstva tl. do 25 cm ze štěrku</t>
  </si>
  <si>
    <t>podklad pod kanal šachty : 9*1,5*1,5*0,2</t>
  </si>
  <si>
    <t>452112111R00</t>
  </si>
  <si>
    <t>Osazení betonových dílců pod potrubí prstenců nebo rámůpod poklopy a mříže výšky do 100 mm</t>
  </si>
  <si>
    <t>kus</t>
  </si>
  <si>
    <t>dle výpisu šachet 60, 80,100 : 3+10+5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</si>
  <si>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</si>
  <si>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</si>
  <si>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</si>
  <si>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1707,36</t>
  </si>
  <si>
    <t>567211112R00</t>
  </si>
  <si>
    <t>Podklad z prostého betonu třídy I., tloušťky 120 mm</t>
  </si>
  <si>
    <t>573111121R00</t>
  </si>
  <si>
    <t>Postřik živičný infiltrační s posypem kamenivem množství zbytkového asfaltu 0,6 kg/m2</t>
  </si>
  <si>
    <t>Odkaz na mn. položky pořadí 39 : 1503,90000</t>
  </si>
  <si>
    <t>573231123R00</t>
  </si>
  <si>
    <t>Postřik živičný spojovací bez posypu kamenivem , množství zbytkového asfaltu 0,30 kg/m2</t>
  </si>
  <si>
    <t>Odkaz na mn. položky pořadí 38 : 1549,30000</t>
  </si>
  <si>
    <t>577131111R00</t>
  </si>
  <si>
    <t>Beton asfaltový s rozprostřením a zhutněním v pruhu šířky do 3 m, ACO 11+, tloušťky 40 mm, plochy přes 1000 m2</t>
  </si>
  <si>
    <t>1778,30</t>
  </si>
  <si>
    <t>577151113R00</t>
  </si>
  <si>
    <t>Beton asfaltový s rozprostřením a zhutněním v pruhu šířky do 3 m, ACO 16+, tloušťky 60 mm, plochy přes 1000 m2</t>
  </si>
  <si>
    <t>1732,90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</si>
  <si>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</si>
  <si>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</si>
  <si>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</si>
  <si>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1+43,9</t>
  </si>
  <si>
    <t>58333663R</t>
  </si>
  <si>
    <t>Kamenivo nestanovené těžené; frakce 16,0 až 32,0 mm; typ: praný; kačírek</t>
  </si>
  <si>
    <t>l</t>
  </si>
  <si>
    <t>59245267R</t>
  </si>
  <si>
    <t>dlažba betonová dvouvrstvá; obdélník; dlaždice pro nevidomé; červená; l = 200 mm; š = 100 mm; tl. 60,0 mm</t>
  </si>
  <si>
    <t>871313121R00</t>
  </si>
  <si>
    <t>Montáž potrubí z trub z plastů těsněných gumovým kroužkem  DN 150 mm</t>
  </si>
  <si>
    <t>v otevřeném výkopu ve sklonu do 20 %,</t>
  </si>
  <si>
    <t>přípojky : 50,5</t>
  </si>
  <si>
    <t>871353121R00</t>
  </si>
  <si>
    <t>Montáž potrubí z trub z plastů těsněných gumovým kroužkem  DN 200 mm</t>
  </si>
  <si>
    <t>UV : 23,5+3,5+1</t>
  </si>
  <si>
    <t>871373121R00</t>
  </si>
  <si>
    <t>Montáž potrubí z trub z plastů těsněných gumovým kroužkem  DN 300 mm</t>
  </si>
  <si>
    <t>přepojení stávajících stok : 7,5+5,5</t>
  </si>
  <si>
    <t>871393121R00</t>
  </si>
  <si>
    <t>Montáž potrubí z trub z plastů těsněných gumovým kroužkem  DN 400 mm</t>
  </si>
  <si>
    <t>stoka A : 312</t>
  </si>
  <si>
    <t>877393121R00</t>
  </si>
  <si>
    <t>Montáž tvarovek na potrubí z trub z plastů těsněných gumovým kroužkem odbočných DN 400 mm</t>
  </si>
  <si>
    <t>přípoky : 19</t>
  </si>
  <si>
    <t>UV : 8+2</t>
  </si>
  <si>
    <t>spadiště : 1</t>
  </si>
  <si>
    <t>877313122R00</t>
  </si>
  <si>
    <t>Montáž tvarovek na potrubí z trub z plastů těsněných gumovým kroužkem přesuvek DN 150 mm</t>
  </si>
  <si>
    <t>877373122R00</t>
  </si>
  <si>
    <t>Montáž tvarovek na potrubí z trub z plastů těsněných gumovým kroužkem přesuvek DN 300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</si>
  <si>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</si>
  <si>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</si>
  <si>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</si>
  <si>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</si>
  <si>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877393123R00</t>
  </si>
  <si>
    <t>Montáž tvarovek na potrubí z trub z plastů těsněných gumovým kroužkem jednoosých DN 400 mm</t>
  </si>
  <si>
    <t>892581111R00</t>
  </si>
  <si>
    <t>Zkoušky těsnosti kanalizačního potrubí zkouška těsnosti kanalizačního potrubí vodou do DN 300 mm</t>
  </si>
  <si>
    <t>vodou nebo vzduchem,</t>
  </si>
  <si>
    <t>7,5+5,5</t>
  </si>
  <si>
    <t>892591111R00</t>
  </si>
  <si>
    <t>Zkoušky těsnosti kanalizačního potrubí zkouška těsnosti kanalizačního potrubí vodou do DN 400 mm</t>
  </si>
  <si>
    <t>892583111R00</t>
  </si>
  <si>
    <t>Zkoušky těsnosti kanalizačního potrubí zabezpečení konců kanalizačního potrubí při tlakových zkouškách vodou do DN 300 mm</t>
  </si>
  <si>
    <t>úsek</t>
  </si>
  <si>
    <t>892593111R00</t>
  </si>
  <si>
    <t>Zkoušky těsnosti kanalizačního potrubí zabezpečení konců kanalizačního potrubí při tlakových zkouškách vodou do DN 400 mm</t>
  </si>
  <si>
    <t>892855115R00</t>
  </si>
  <si>
    <t>Kamerové prohlídky potrubí do 500 m</t>
  </si>
  <si>
    <t>312+7,5+5,5</t>
  </si>
  <si>
    <t>894421111RT1</t>
  </si>
  <si>
    <t>Osazení betonových dílců pro šachty podle DIN 4034 skruže rovné, o hmotnosti do 0,5 t</t>
  </si>
  <si>
    <t>na kroužek,</t>
  </si>
  <si>
    <t>dle výpisu šachet, díl 250, 500mm : 6+3</t>
  </si>
  <si>
    <t>894421112RT1</t>
  </si>
  <si>
    <t>Osazení betonových dílců pro šachty podle DIN 4034 skruže rovné, o hmotnosti do 1,4 t</t>
  </si>
  <si>
    <t>dle výpisu šachet, díl 1000mm : 9</t>
  </si>
  <si>
    <t>894422111RT1</t>
  </si>
  <si>
    <t>Osazení betonových dílců pro šachty podle DIN 4034 skruže přechodové, pro jakoukoliv hmotnost</t>
  </si>
  <si>
    <t>dle výpisu šachet : 9</t>
  </si>
  <si>
    <t>894423111RT1</t>
  </si>
  <si>
    <t>Osazení betonových dílců pro šachty podle DIN 4034 šachtového dna, o hmotnosti do 2 t</t>
  </si>
  <si>
    <t>895941311RT2</t>
  </si>
  <si>
    <t xml:space="preserve">Zřízení vpusti kanalizační uliční z betonových dílců včetně dodávky dílců pro uliční vpusti TBV pro typ UVB-50 </t>
  </si>
  <si>
    <t>včetně zřízení lože ze štěrkopísku,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</si>
  <si>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</si>
  <si>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</si>
  <si>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</si>
  <si>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</si>
  <si>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Výšková úprava uličního vstupu nebo vpustě do 20 cm zvýšením poklopu</t>
  </si>
  <si>
    <t>899103111R00</t>
  </si>
  <si>
    <t>Osazení poklopů litinových a ocelových o hmotnost jednotlivě přes 100  do 150 kg</t>
  </si>
  <si>
    <t>899203111RT3</t>
  </si>
  <si>
    <t>Osazení mříží litinových včetně dodání mříže  500 x 500 mm, únosnost D400</t>
  </si>
  <si>
    <t>včetně rámů a košů na bahno,</t>
  </si>
  <si>
    <t>899623151R00</t>
  </si>
  <si>
    <t>Obetonování potrubí nebo zdiva stok betonem prostým třídy C 16/20</t>
  </si>
  <si>
    <t>z cementu portlandského nebo struskoportlandského, v otevřeném výkopu,</t>
  </si>
  <si>
    <t>899251119</t>
  </si>
  <si>
    <t>přepojení přípojek DN150, včetně utěsnění spoje, odhalení přípojky, délková úprava</t>
  </si>
  <si>
    <t>Vlastní</t>
  </si>
  <si>
    <t>Indiv</t>
  </si>
  <si>
    <t>899251219</t>
  </si>
  <si>
    <t>přepojení kanalizačního potrubí stáv kanalizace, včetně utěsnění spoje, odhalení potrubí, délková, úprava, přepojovací tvarovky, obetonování</t>
  </si>
  <si>
    <t>899514844</t>
  </si>
  <si>
    <t>zafoukání potrubí cementopoílkem DN300</t>
  </si>
  <si>
    <t>8999911</t>
  </si>
  <si>
    <t>Příplatek za obklad spadištní šachty čedičem</t>
  </si>
  <si>
    <t>soubor</t>
  </si>
  <si>
    <t>8999912</t>
  </si>
  <si>
    <t>Příplatek za obklad kynety dna kameninou</t>
  </si>
  <si>
    <t>28611264.AR</t>
  </si>
  <si>
    <t>trubka plastová kanalizační PVC; hladká, s hrdlem; Sn 8 kN/m2; D = 200,0 mm; s = 5,90 mm; l = 3000,0 mm</t>
  </si>
  <si>
    <t>dle montáže potrubí : 11*1,035</t>
  </si>
  <si>
    <t>286114010R</t>
  </si>
  <si>
    <t>trubka plastová kanalizační PVC; s hrdlem, hladkostěnná ČSN EN 1401; Sn 12 kN/m2; D = 160,0 mm; s = 5,50 mm; l = 3 000,0 mm</t>
  </si>
  <si>
    <t>dle montáže potrubí : (20+2)*1,035</t>
  </si>
  <si>
    <t>286114012R</t>
  </si>
  <si>
    <t>trubka plastová kanalizační PVC; s hrdlem, hladkostěnná ČSN EN 1401; Sn 12 kN/m2; D = 200,0 mm; s = 6,80 mm; l = 3 000,0 mm</t>
  </si>
  <si>
    <t>3*1,035</t>
  </si>
  <si>
    <t>286114013R</t>
  </si>
  <si>
    <t>Trubka plastová pro venkovní kanalizaci spoj: hrdlový; potrubí: jednovrstvé; materiál: PVC-U; povrch: hladký; DN/OD = 200; de = 200,0 mm; s = 6,6 mm; SN 12</t>
  </si>
  <si>
    <t>2*1,035</t>
  </si>
  <si>
    <t>286114016R</t>
  </si>
  <si>
    <t>trubka plastová kanalizační PVC; s hrdlem, hladkostěnná ČSN EN 1401; Sn 12 kN/m2; D = 315,0 mm; s = 10,80 mm; l = 3 000,0 mm</t>
  </si>
  <si>
    <t>1*1,035</t>
  </si>
  <si>
    <t>286114017R</t>
  </si>
  <si>
    <t>trubka plastová kanalizační PVC; s hrdlem, hladkostěnná ČSN EN 1401; Sn 12 kN/m2; D = 315,0 mm; s = 10,80 mm; l = 6 000,0 mm</t>
  </si>
  <si>
    <t>286114019R</t>
  </si>
  <si>
    <t>trubka plastová kanalizační PVC; s hrdlem, hladkostěnná ČSN EN 1401; Sn 12 kN/m2; D = 400,0 mm; s = 13,70 mm; l = 6 000,0 mm</t>
  </si>
  <si>
    <t>312/6*1,035</t>
  </si>
  <si>
    <t>28651662.AR</t>
  </si>
  <si>
    <t>koleno PVC; 45,0 °; D = 160,0 mm; s 1 hrdlem</t>
  </si>
  <si>
    <t>28651667.AR</t>
  </si>
  <si>
    <t>koleno PVC; 45,0 °; D = 200,0 mm; s 1 hrdlem</t>
  </si>
  <si>
    <t>28651669.AR</t>
  </si>
  <si>
    <t>koleno PVC; 87,0 °; D = 200,0 mm; s 1 hrdlem</t>
  </si>
  <si>
    <t>28651676.AR</t>
  </si>
  <si>
    <t>koleno PVC; 45,0 °; D = 315,0 mm; s 1 hrdlem</t>
  </si>
  <si>
    <t>28651696.AR</t>
  </si>
  <si>
    <t>redukce excentrická; PVC; d = 400,0 mm; d2 = 315 mm; l = 362 mm; hladká, hrdlová</t>
  </si>
  <si>
    <t>28651697.AR</t>
  </si>
  <si>
    <t>redukce excentrická; PVC; d = 500,0 mm; d2 = 400 mm; l = 413 mm; hladká, hrdlová</t>
  </si>
  <si>
    <t>28651723.AR</t>
  </si>
  <si>
    <t>odbočka PVC; 45,0 °; d1 = 400 mm; d2 = 160 mm; l = 770 mm; hladká, hrdlovaná; DN 400,0 mm; DN2 150 mm</t>
  </si>
  <si>
    <t>28651724.AR</t>
  </si>
  <si>
    <t>odbočka PVC; 45,0 °; d1 = 400 mm; d2 = 200 mm; l = 820 mm; hladká, hrdlovaná; DN 400,0 mm; DN2 200 mm</t>
  </si>
  <si>
    <t>28651812.AR</t>
  </si>
  <si>
    <t>spojka přesuvná (přesuvka) PVC; DN 150,0 mm; l = 168 mm; hladká, hrdlovaná</t>
  </si>
  <si>
    <t>28651815.AR</t>
  </si>
  <si>
    <t>spojka přesuvná (přesuvka) PVC; DN 300,0 mm; l = 330 mm; hladká, hrdlovaná</t>
  </si>
  <si>
    <t>55340323R</t>
  </si>
  <si>
    <t>poklop kanalizační litino-betonový; D výrobku 785 mm; únosnost D 400 kN; s odvětráním</t>
  </si>
  <si>
    <t>59224175R</t>
  </si>
  <si>
    <t>prstenec betonový; DN = 625,0 mm; h = 60,0 mm; s = 120,00 mm</t>
  </si>
  <si>
    <t>5*1,01</t>
  </si>
  <si>
    <t>59224176R</t>
  </si>
  <si>
    <t>prstenec betonový; DN = 625,0 mm; h = 80,0 mm; s = 120,00 mm</t>
  </si>
  <si>
    <t>10*1,01</t>
  </si>
  <si>
    <t>59224177R</t>
  </si>
  <si>
    <t>prstenec betonový; DN = 625,0 mm; h = 100,0 mm; s = 120,00 mm</t>
  </si>
  <si>
    <t>3*1,01</t>
  </si>
  <si>
    <t>59224353.AR</t>
  </si>
  <si>
    <t>konus šachetní; železobetonový; TBR; d = 1 240,0 mm; DN = 1 000,0 mm; DN 2 = 625 mm; h = 580 mm; počet stupadel 2; ocelové s PE povlakem, kapsové</t>
  </si>
  <si>
    <t>9*1,01</t>
  </si>
  <si>
    <t>59224358.AR</t>
  </si>
  <si>
    <t>skruž železobetonová TBS; DN = 1 000,0 mm; h = 250,0 mm; s = 120,00 mm; počet stupadel 1; ocelové s PE povlakem; beton C 40/50</t>
  </si>
  <si>
    <t>6*1,01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</si>
  <si>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</si>
  <si>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</si>
  <si>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</si>
  <si>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</si>
  <si>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59224364.AR9</t>
  </si>
  <si>
    <t>skruž železobetonová TBS; DN = 1 000,0 mm; h = 1 000,0 mm; s = 120,00 mm; počet stupadel 4;, s vyústěním DN 400</t>
  </si>
  <si>
    <t>1*1,01</t>
  </si>
  <si>
    <t>59224367.AR</t>
  </si>
  <si>
    <t>dno šachetní přímé; železobeton; TBZ; DN = 1 000,0 mm; D odtoku do 500 mm; h = 800 mm; t = 150 mm; beton C 40/50</t>
  </si>
  <si>
    <t>80003</t>
  </si>
  <si>
    <t>těsnění pro DN1000</t>
  </si>
  <si>
    <t>dle výpisu šachet : 27</t>
  </si>
  <si>
    <t>971118411</t>
  </si>
  <si>
    <t>Utěsnění prostupu spadištní šachty manžetou</t>
  </si>
  <si>
    <t>981152111</t>
  </si>
  <si>
    <t>Odborná asistence certifikovaného dodavatele společnosti GasNet, při práci v těsné blízkosti obnaženého PZ</t>
  </si>
  <si>
    <t xml:space="preserve">hod  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</si>
  <si>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</si>
  <si>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</si>
  <si>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</si>
  <si>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608+4</t>
  </si>
  <si>
    <t>918101111R00</t>
  </si>
  <si>
    <t>Lože pod obrubníky, krajníky nebo obruby z betonu prostého C 12/15</t>
  </si>
  <si>
    <t>z dlažebních kostek z betonu prostého</t>
  </si>
  <si>
    <t>silniční obruba : 2*300*0,3*0,1</t>
  </si>
  <si>
    <t>919735123R00</t>
  </si>
  <si>
    <t>Řezání stávajících krytů nebo podkladů betonových, hloubky přes 100 do 150 mm</t>
  </si>
  <si>
    <t>včetně spotřeby vody</t>
  </si>
  <si>
    <t>85</t>
  </si>
  <si>
    <t>919726213R01</t>
  </si>
  <si>
    <t>Těsnění spár krytu letišť zálivkou za tepla, vč zálivkové hmoty</t>
  </si>
  <si>
    <t>RTS 22/ II</t>
  </si>
  <si>
    <t>59217490R</t>
  </si>
  <si>
    <t>obrubník silniční nájezdový; materiál beton; l = 1000,0 mm; š = 150,0 mm; h = 150,0 mm; barva šedá</t>
  </si>
  <si>
    <t>608*1,05</t>
  </si>
  <si>
    <t>59217491R</t>
  </si>
  <si>
    <t>obrubník silniční přechodový pravý; materiál beton; l = 1000,0 mm; š = 150,0 mm; výškový rozsah h = 150 až 250 mm; barva šedá</t>
  </si>
  <si>
    <t>4*1,05</t>
  </si>
  <si>
    <t>960111221R00</t>
  </si>
  <si>
    <t>Bourání konstrukcí vodních staveb dílce prefabrikované betonové a železobetonové</t>
  </si>
  <si>
    <t>832-1</t>
  </si>
  <si>
    <t>s naložením vybouraných hmot a suti na dopravní prostředek nebo s odklizením na hromady do vzdálenosti 20 m</t>
  </si>
  <si>
    <t>11,546+2,173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</si>
  <si>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</si>
  <si>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</si>
  <si>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</si>
  <si>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969021141</t>
  </si>
  <si>
    <t>Vybourání kanalizačního potrubí betonového</t>
  </si>
  <si>
    <t>Kalkul</t>
  </si>
  <si>
    <t>312-(90-15)</t>
  </si>
  <si>
    <t>97005139R09</t>
  </si>
  <si>
    <t>Vrtání jádrové do ŽB do D 400 mm</t>
  </si>
  <si>
    <t>kplk</t>
  </si>
  <si>
    <t>976085311R00</t>
  </si>
  <si>
    <t>Vybourání madel, objímek, rámů, mříží apod. kanalizačních rámů litinových, z rýhovaného plechu nebo betonových včetně poklopů nebo mříží plochy do 0,6 m2</t>
  </si>
  <si>
    <t>801-3</t>
  </si>
  <si>
    <t>poklopy kanalizačních šachet : 9</t>
  </si>
  <si>
    <t>vpusti : 10</t>
  </si>
  <si>
    <t>979024441R00</t>
  </si>
  <si>
    <t>Očištění vybouraných obrubníků, dlaždic obrubníků, krajníků vybouraných z jakéhokoliv lože a s jakoukoliv výplní spár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</si>
  <si>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</si>
  <si>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</si>
  <si>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</si>
  <si>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</si>
  <si>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</si>
  <si>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</si>
  <si>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979990108R00</t>
  </si>
  <si>
    <t>Poplatek za skládku Poplatek za uložení suti - železobeton, skupina odpadu 170101</t>
  </si>
  <si>
    <t>979990112R00</t>
  </si>
  <si>
    <t>Poplatek za skládku Poplatek za uložení suti - obal. kamenivo, asfalt, skupina odpadu 170302</t>
  </si>
  <si>
    <t>979999975R00</t>
  </si>
  <si>
    <t>Poplatek za skládku Poplatek za uložení, zemina a kamení s příměsí 10 % (cihla, beton), (skup.170504)</t>
  </si>
  <si>
    <t>313,5+188,2</t>
  </si>
  <si>
    <t>979087112R00</t>
  </si>
  <si>
    <t xml:space="preserve">nakládání suti na dopravní prostředky,  </t>
  </si>
  <si>
    <t>Přesun suti</t>
  </si>
  <si>
    <t>POL8_</t>
  </si>
  <si>
    <t>979083114R00</t>
  </si>
  <si>
    <t>Vodorovné přemístění suti přes 2000 m do 3000 m</t>
  </si>
  <si>
    <t>800-6</t>
  </si>
  <si>
    <t>včetně naložení na dopravní prostředek a složení,</t>
  </si>
  <si>
    <t>979093111R00</t>
  </si>
  <si>
    <t>Uložení suti na skládku bez zhutnění</t>
  </si>
  <si>
    <t>s hrubým urovnáním,</t>
  </si>
  <si>
    <t>SUM</t>
  </si>
  <si>
    <t>END</t>
  </si>
  <si>
    <t>113107620R00</t>
  </si>
  <si>
    <t>Odstranění podkladů nebo krytů z kameniva hrubého drceného, v ploše jednotlivě nad 50 m2, tloušťka vrstvy 200 mm</t>
  </si>
  <si>
    <t>KSC : 1707</t>
  </si>
  <si>
    <t>výkop po plynu : -283</t>
  </si>
  <si>
    <t>výkop po vodě : -229</t>
  </si>
  <si>
    <t>výkop po kanalizaci : -475</t>
  </si>
  <si>
    <t>564861111R00</t>
  </si>
  <si>
    <t>Podklad ze štěrkodrti s rozprostřením a zhutněním frakce 0-63 mm, tloušťka po zhutnění 200 mm</t>
  </si>
  <si>
    <t>998225111R00</t>
  </si>
  <si>
    <t>Přesun hmot komunikací a letišť, kryt živičný jakékoliv délky objektu</t>
  </si>
  <si>
    <t>vodorovně do 200 m</t>
  </si>
  <si>
    <t>Odkaz na mn. položky pořadí 3 : 229,00000</t>
  </si>
  <si>
    <t>C.4.1. C.4.2 - vodovod : 229</t>
  </si>
  <si>
    <t>přípojky plyn : 12*0,6</t>
  </si>
  <si>
    <t>plynovod : 7*0,8</t>
  </si>
  <si>
    <t>8*0,8</t>
  </si>
  <si>
    <t>7*0,8</t>
  </si>
  <si>
    <t>12*0,6</t>
  </si>
  <si>
    <t>9*0,2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</si>
  <si>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</si>
  <si>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</si>
  <si>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</si>
  <si>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přípojky : </t>
  </si>
  <si>
    <t>třída 3 - 30% : 0,3*(20*0,8*1,5*1,7)</t>
  </si>
  <si>
    <t>131201119R00</t>
  </si>
  <si>
    <t xml:space="preserve">Hloubení nezapažených jam a zářezů příplatek za lepivost, v hornině 3,  </t>
  </si>
  <si>
    <t>12,24*0,5</t>
  </si>
  <si>
    <t>131301111R00</t>
  </si>
  <si>
    <t>Hloubení nezapažených jam a zářezů do 100 m3, v hornině 4, hloubení strojně</t>
  </si>
  <si>
    <t>třída 4 - 70% : 0,7*(20*0,8*1,5*1,7)</t>
  </si>
  <si>
    <t>131301119R00</t>
  </si>
  <si>
    <t xml:space="preserve">Hloubení nezapažených jam a zářezů příplatek za lepivost, v hornině 4,  </t>
  </si>
  <si>
    <t>28,56*0,5</t>
  </si>
  <si>
    <t xml:space="preserve">D.2  - šířka výkopu 0,8m : </t>
  </si>
  <si>
    <t xml:space="preserve">  vodovodní řad : (1,7-0,42)*(305+1+1)*0,8</t>
  </si>
  <si>
    <t xml:space="preserve">  napojení stáv bočních řadů : (1,7-0,42)*(6+7+1+1)*0,8</t>
  </si>
  <si>
    <t xml:space="preserve">  hydranty : (1,7-0,42)*(2+1+1+1)*0,8</t>
  </si>
  <si>
    <t xml:space="preserve">  přípojky : (1,7-0,42)*4*1*0,6</t>
  </si>
  <si>
    <t xml:space="preserve">  (1,7-0,42)*1*19*0,6</t>
  </si>
  <si>
    <t>hor tř. 3 - 30% : 352,512*0,3</t>
  </si>
  <si>
    <t>Odkaz na mn. položky pořadí 14 : 105,75360</t>
  </si>
  <si>
    <t>50% : -(0,5*105,7536)</t>
  </si>
  <si>
    <t>hor tř. 4 - 70% : 352,512*0,7</t>
  </si>
  <si>
    <t>Odkaz na mn. položky pořadí 16 : 246,75840</t>
  </si>
  <si>
    <t>50% : -(0,5*246,75840)</t>
  </si>
  <si>
    <t>(20)*0,6*0,5*0,5</t>
  </si>
  <si>
    <t>(4)*0,8*0,5*1</t>
  </si>
  <si>
    <t>151101101R00</t>
  </si>
  <si>
    <t>Zřízení pažení a rozepření stěn rýh příložné  pro jakoukoliv mezerovitost, hloubky do 2 m</t>
  </si>
  <si>
    <t>vodovodní řad : 1,7*(305+1+1)*2</t>
  </si>
  <si>
    <t>napojení stáv bočních řadů : 1,7*(6+7+1+1)*2</t>
  </si>
  <si>
    <t>hydranty : 1,7*(2+1+1+1)*2</t>
  </si>
  <si>
    <t>přípojky : 1,7*4*1*2</t>
  </si>
  <si>
    <t>1,7*1*19*2</t>
  </si>
  <si>
    <t>151101111R00</t>
  </si>
  <si>
    <t>Odstranění pažení a rozepření rýh příložné , hloubky do 2 m</t>
  </si>
  <si>
    <t>Odkaz na mn. položky pořadí 19 : 1190,00000</t>
  </si>
  <si>
    <t>161101101R00</t>
  </si>
  <si>
    <t>Svislé přemístění výkopku z horniny 1 až 4, při hloubce výkopu přes 1 do 2,5 m</t>
  </si>
  <si>
    <t>55% : 352,512*0,55</t>
  </si>
  <si>
    <t>166101101R00</t>
  </si>
  <si>
    <t>Přehození neulehlého výkopku z horniny 1 až 4</t>
  </si>
  <si>
    <t>do vzdálenosti 3 m vodorovně a 1,5 m svisle,</t>
  </si>
  <si>
    <t xml:space="preserve">jámy pro přípojky : </t>
  </si>
  <si>
    <t>Odkaz na mn. položky pořadí 10 : 12,24000</t>
  </si>
  <si>
    <t>Odkaz na mn. položky pořadí 12 : 28,56000</t>
  </si>
  <si>
    <t>Odkaz na mn. položky pořadí 22 : 352,51200</t>
  </si>
  <si>
    <t>odpočet lože : -27,76</t>
  </si>
  <si>
    <t>odpočet obsypu vč potrubí : -(305+7+6)*0,4*0,8</t>
  </si>
  <si>
    <t>-(4*1+1*19)*0,6*0,4</t>
  </si>
  <si>
    <t>-(3*1+2)*0,8*0,4</t>
  </si>
  <si>
    <t>Odkaz na mn. položky pořadí 23 : 40,80000</t>
  </si>
  <si>
    <t>zásyp rýhy po hranu výkopu : 229*0,3</t>
  </si>
  <si>
    <t>řad : (305+6+7)*(0,8*0,4-(0,09*0,09*3,14))</t>
  </si>
  <si>
    <t>přípojky : 4*0,6*0,4*1</t>
  </si>
  <si>
    <t>1*0,6*0,4*19</t>
  </si>
  <si>
    <t>hydranty : (3*1+2)*0,8*0,4</t>
  </si>
  <si>
    <t>9*0,04</t>
  </si>
  <si>
    <t>dle položky zásyp : 325,372*1,8</t>
  </si>
  <si>
    <t>kanalizační řad : (305+7+6)*0,8*0,1</t>
  </si>
  <si>
    <t>přípojky : 4*0,6*0,1*1</t>
  </si>
  <si>
    <t>1*0,6*0,1*19</t>
  </si>
  <si>
    <t>hydranty : (3*1+2)*0,8*0,1</t>
  </si>
  <si>
    <t>452313131R00</t>
  </si>
  <si>
    <t>Podkladní a zajišťovací konstrukce z betonu bloky pro potrubí , z betonu prostého třídy C 12/15</t>
  </si>
  <si>
    <t>kolena patní : 4*(0,3*0,3)*0,3</t>
  </si>
  <si>
    <t>tkusy : 3*(0,3*0,4)*0,3</t>
  </si>
  <si>
    <t>452353101R00</t>
  </si>
  <si>
    <t xml:space="preserve">Bednění podkladních a zajišťovacích konstrukcí bloků pro potrubí </t>
  </si>
  <si>
    <t>kolena patní : 4*(3*0,3)*0,3</t>
  </si>
  <si>
    <t>tkusy : 3*(0,3+0,4+0,4)*0,3</t>
  </si>
  <si>
    <t>Odkaz na mn. položky pořadí 40 : 229,00000</t>
  </si>
  <si>
    <t>bez posypu kamenivem</t>
  </si>
  <si>
    <t>577151123R00</t>
  </si>
  <si>
    <t>Beton asfaltový s rozprostřením a zhutněním v pruhu šířky do 3 m, ACL 16+, tloušťky 60 mm, plochy přes 1000 m2</t>
  </si>
  <si>
    <t>850245121R00</t>
  </si>
  <si>
    <t>Výřez nebo výsek na potrubí litinovém tlakovém DN 80 mm</t>
  </si>
  <si>
    <t>ohlášení uzavírání vody, uzavření a otevření šoupat, vypuštění a napuštění vody, odvzdušnění potrubí, strojní nebo ruční výřez potrubí, nutné úpravy výkopu v prostoru provádění,</t>
  </si>
  <si>
    <t>850355121R00</t>
  </si>
  <si>
    <t>Výřez nebo výsek na potrubí litinovém tlakovém DN 200 mm</t>
  </si>
  <si>
    <t>857242121R00</t>
  </si>
  <si>
    <t>Montáž litinových tvarovek na potrubí litinovém tlakovém jednoosých, na potrubí z trub přírubových v otevřeném výkopu, v otevřeném kanálu nebo v šachtě, DN 80 mm</t>
  </si>
  <si>
    <t>patková kolena : 4</t>
  </si>
  <si>
    <t>synoflex spojka : 1</t>
  </si>
  <si>
    <t>TP : 4</t>
  </si>
  <si>
    <t>TP300 : 4</t>
  </si>
  <si>
    <t>857352121R00</t>
  </si>
  <si>
    <t>Montáž litinových tvarovek na potrubí litinovém tlakovém jednoosých, na potrubí z trub přírubových v otevřeném výkopu, v otevřeném kanálu nebo v šachtě, DN 200 mm</t>
  </si>
  <si>
    <t>857354121R00</t>
  </si>
  <si>
    <t>Montáž litinových tvarovek na potrubí litinovém tlakovém odbočných, na potrubí z trub přírubových v otevřeném výkopu, v otevřeném kanálu nebo v šachtě, DN 200 mm</t>
  </si>
  <si>
    <t>871161121R00</t>
  </si>
  <si>
    <t>Montáž potrubí z plastických hmot z tlakových trubek polyetylenových, vnějšího průměru 32 mm</t>
  </si>
  <si>
    <t>přípojky : 4*1+1,5*19</t>
  </si>
  <si>
    <t>871241121R00</t>
  </si>
  <si>
    <t>Montáž potrubí z plastických hmot z tlakových trubek polyetylenových, vnějšího průměru 90 mm</t>
  </si>
  <si>
    <t>řad : 305</t>
  </si>
  <si>
    <t>připojení bočních řadů : 7+6</t>
  </si>
  <si>
    <t>hydrant : 2</t>
  </si>
  <si>
    <t>877162121R00</t>
  </si>
  <si>
    <t>Montáž elektrotvarovek přirážka za 1 spoj elektrotvarovky, vnějšího průměru 32 mm</t>
  </si>
  <si>
    <t>877242121R00</t>
  </si>
  <si>
    <t>Montáž elektrotvarovek Přirážka za 1 spoj elektrotvarovky, vnějšího průměru 90 mm</t>
  </si>
  <si>
    <t>lemový nákružek : 8</t>
  </si>
  <si>
    <t>elektro T-kus : 6</t>
  </si>
  <si>
    <t>elektrokoleno 45° : 6</t>
  </si>
  <si>
    <t>891173111R00</t>
  </si>
  <si>
    <t>Montáž vodovodních armatur na potrubí ventilů hlavních pro přípojky, DN 32 mm</t>
  </si>
  <si>
    <t>891217111R00</t>
  </si>
  <si>
    <t>Montáž vodovodních armatur na potrubí hydrantů podzemních (bez osazení poklopů), DN 50 mm</t>
  </si>
  <si>
    <t>891241111R00</t>
  </si>
  <si>
    <t>Montáž vodovodních armatur na potrubí šoupátek v otevřeném výkopu nebo v šachtách s osazením zemní soupravy (bez poklopů), DN 80 mm</t>
  </si>
  <si>
    <t>891247211R00</t>
  </si>
  <si>
    <t>Montáž vodovodních armatur na potrubí hydrantů nadzemních,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</si>
  <si>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</si>
  <si>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</si>
  <si>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</si>
  <si>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</si>
  <si>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</si>
  <si>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Odkaz na mn. položky pořadí 47 : 32,50000</t>
  </si>
  <si>
    <t>Odkaz na mn. položky pořadí 48 : 320,00000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</si>
  <si>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</si>
  <si>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</si>
  <si>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</si>
  <si>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přípojky : 32,5</t>
  </si>
  <si>
    <t>892273111R00</t>
  </si>
  <si>
    <t>Proplach a desinfekce vodovodního potrubí DN od 80 do 125 mm</t>
  </si>
  <si>
    <t>899401112R00</t>
  </si>
  <si>
    <t>Osazení poklopů litinových šoupátkových</t>
  </si>
  <si>
    <t>včetně podezdění</t>
  </si>
  <si>
    <t>DN80 : 4+1</t>
  </si>
  <si>
    <t>přípojky : 20</t>
  </si>
  <si>
    <t>899401113R00</t>
  </si>
  <si>
    <t>Osazení poklopů litinových hydrantových</t>
  </si>
  <si>
    <t>899721112R00</t>
  </si>
  <si>
    <t>Výstražné fólie výstražná fólie pro vodovod, šířka 30 cm</t>
  </si>
  <si>
    <t>899731114R00</t>
  </si>
  <si>
    <t>Signalizační vodič CYY, 6 mm2</t>
  </si>
  <si>
    <t>Odkaz na mn. položky pořadí 61 : 352,50000</t>
  </si>
  <si>
    <t>28613102.MR</t>
  </si>
  <si>
    <t>spojka/nátrubek PE 100; SDR 11,0; D = 32,0 mm; spoj elektrosvařovaný</t>
  </si>
  <si>
    <t>28613126.MR</t>
  </si>
  <si>
    <t>T-kus 90,0 °; PE 100; KIT; SDR 11,0; D = 90,0 mm; spoj elektrosvařovaný</t>
  </si>
  <si>
    <t>286134130R</t>
  </si>
  <si>
    <t>trubka plastová vodovodní hladká; HDPE (PE 100); SDR 11,0; PN 16; D = 90,0 mm; s = 8,20 mm</t>
  </si>
  <si>
    <t>320*1,015</t>
  </si>
  <si>
    <t>28613780R</t>
  </si>
  <si>
    <t>trubka plastová vodovodní hladká; HDPE (PE 100); SDR 11,0; PN 16; D = 32,0 mm; s = 3,00 mm; l = 12 000,0 mm</t>
  </si>
  <si>
    <t>RTS 20/ II</t>
  </si>
  <si>
    <t>32,5*1,015</t>
  </si>
  <si>
    <t>28653335.AR</t>
  </si>
  <si>
    <t>koleno PE 100; 45,0 °; SDR 11,0; D = 90,0 mm; hladké; spoj elektrosvařovaný</t>
  </si>
  <si>
    <t>289556111R1</t>
  </si>
  <si>
    <t>ventil ISO rohový přípojky -5/4" 3130</t>
  </si>
  <si>
    <t>42228310R</t>
  </si>
  <si>
    <t>šoupátko s přírubami přírubové; měkcetěsnicí klínové; stav.délka krátká, L 180mm; DN 80; PN 10; médium pitná voda, neagresivní tekutina; těleso tvárná litina; vřeteno nerez; víko tvárná litina; klín tvárná litina</t>
  </si>
  <si>
    <t>42273339R1</t>
  </si>
  <si>
    <t>pás navrtávací uzavírací HAKU 90 5/4", pro vodu</t>
  </si>
  <si>
    <t>422737412R</t>
  </si>
  <si>
    <t>hydrant nadzemní PN 16; provedení standard GGG,tuhé, dvojitý uzávěr s koulí; DN 80; krycí hloubka 1,5 m; připojení přírubové; těleso tvárná litina; pro: vodu</t>
  </si>
  <si>
    <t>42273759R1</t>
  </si>
  <si>
    <t>Hawle hydrant nadzemní Euro 2000 - RW K260 SGG B2C 80/1,5m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</si>
  <si>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</si>
  <si>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</si>
  <si>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42291452R</t>
  </si>
  <si>
    <t>poklop hydrantový  DN 80; použití pro vodu, k ochraně výtokového hrdla o ovládacích prvků podzemních hydrantů, k zabudování do terénu a vozovek; ochrana proti korozi asfaltový nátěr vně i uvnitř; tvárná litina; h = 310,0 mm; vnější rozměr horní ovál 367 x 262, spodní ovál 420 x 315 mm</t>
  </si>
  <si>
    <t>422915501R</t>
  </si>
  <si>
    <t>deska podkladová pro šoupátkové poklopy</t>
  </si>
  <si>
    <t>Odkaz na mn. položky pořadí 59 : 25,00000</t>
  </si>
  <si>
    <t>422915501R1</t>
  </si>
  <si>
    <t>Deska nosná hydrantového poklopu</t>
  </si>
  <si>
    <t>42293250R</t>
  </si>
  <si>
    <t>souprava zemní teleskopická šoupátková; pro šoupátka a combi armatury; DN 50-100; krycí hloubka 1,3 - 1,8 m</t>
  </si>
  <si>
    <t>422935303R</t>
  </si>
  <si>
    <t>spojka jištěná proti posuvu; provedení hrdlová; PN 16,0; hrdlo 1 DN = 80, hrdlo 2 DN = 80; L =  270 mm; médium pitná a neagresivní odpadní voda; těleso tvárná litina</t>
  </si>
  <si>
    <t>422935307R</t>
  </si>
  <si>
    <t>spojka jištěná proti posuvu; provedení hrdlová; PN 16,0; hrdlo 1 DN = 200, hrdlo 2 DN = 200; L =  406 mm; médium pitná a neagresivní odpadní voda; těleso tvárná litina</t>
  </si>
  <si>
    <t>552701211R</t>
  </si>
  <si>
    <t>koleno 90 °; PN 10, PN 16, PN 25, PN 40; DN 80 mm; tvárná litina; přírubové; s patkou; uvnitř cementová výstelka; vně žár. pozink 200 g/m2 + extr. PE</t>
  </si>
  <si>
    <t>552702104R</t>
  </si>
  <si>
    <t>trouba litinová vodovodní; tvárná litina; přírubová; PN 10, PN 16, PN 25; DN 80,0 mm; l = 300,0 mm; uvnitř práškový epoxid; vně práškový epoxid</t>
  </si>
  <si>
    <t>552702106R</t>
  </si>
  <si>
    <t>trouba litinová vodovodní; tvárná litina; přírubová; PN 10, PN 16, PN 25; DN 80,0 mm; l = 500,0 mm; uvnitř práškový epoxid; vně práškový epoxid</t>
  </si>
  <si>
    <t>85701</t>
  </si>
  <si>
    <t>T kus 200/80 litinový přírubový, 8 děr</t>
  </si>
  <si>
    <t>877012111</t>
  </si>
  <si>
    <t>integrovaný lemový nákružek s přírubou 90/80</t>
  </si>
  <si>
    <t>89111</t>
  </si>
  <si>
    <t>spojovací  a přidružený materiál</t>
  </si>
  <si>
    <t>20*1,5*1*2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</si>
  <si>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</si>
  <si>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</si>
  <si>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</si>
  <si>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6*8</t>
  </si>
  <si>
    <t>14*3</t>
  </si>
  <si>
    <t>871181121R00</t>
  </si>
  <si>
    <t>Montáž potrubí z plastických hmot z tlakových trubek polyetylenových, vnějšího průměru 50 mm</t>
  </si>
  <si>
    <t>877182121R00</t>
  </si>
  <si>
    <t>Montáž elektrotvarovek přirážka za 1 spoj elektrotvarovky, vnějšího průměru 50 mm</t>
  </si>
  <si>
    <t>Montáž elektrotvarovek přirážka za 1 spoj elektrotvarovky, vnějšího průměru 90 mm</t>
  </si>
  <si>
    <t>879172199R00</t>
  </si>
  <si>
    <t>Příplatky za montáž vodovodních přípojek , DN 32-80 mm</t>
  </si>
  <si>
    <t>899991111</t>
  </si>
  <si>
    <t>Demontáž suchovodu</t>
  </si>
  <si>
    <t>28613760R</t>
  </si>
  <si>
    <t>trubka plastová vodovodní hladká; HDPE (PE 100); SDR 17,0; PN 10; D = 32,0 mm; s = 2,00 mm; l = 12 000,0 mm</t>
  </si>
  <si>
    <t>28613762R</t>
  </si>
  <si>
    <t>trubka plastová vodovodní hladká; HDPE (PE 100); SDR 17,0; PN 10; D = 50,0 mm; s = 3,00 mm; l = 12 000,0 mm</t>
  </si>
  <si>
    <t>286550903R</t>
  </si>
  <si>
    <t>kohout uzavírací  kulový, nerozebíratelný; pro vodovod, pro pitnou vodu; DN 32,0 mm; médium voda; ovládání páčka; l = 81,0 mm</t>
  </si>
  <si>
    <t>87709</t>
  </si>
  <si>
    <t>elektroredukce PE100 SDR11 90/50</t>
  </si>
  <si>
    <t>877091</t>
  </si>
  <si>
    <t>elektroredukce PE100 SDR11 50/32</t>
  </si>
  <si>
    <t>8779852</t>
  </si>
  <si>
    <t>elektro T kus PE100 SDR11 dn50</t>
  </si>
  <si>
    <t>899211199</t>
  </si>
  <si>
    <t>tvarovka ISO dn32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</si>
  <si>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</si>
  <si>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</si>
  <si>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</si>
  <si>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</si>
  <si>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</si>
  <si>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</si>
  <si>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</si>
  <si>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</si>
  <si>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</si>
  <si>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</si>
  <si>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</si>
  <si>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</si>
  <si>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</si>
  <si>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</si>
  <si>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</si>
  <si>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 R</t>
  </si>
  <si>
    <t xml:space="preserve">Geodetické práce 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</si>
  <si>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</si>
  <si>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</si>
  <si>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</si>
  <si>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</si>
  <si>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</si>
  <si>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</si>
  <si>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</si>
  <si>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</si>
  <si>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</si>
  <si>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</si>
  <si>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</si>
  <si>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</si>
  <si>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00524109</t>
  </si>
  <si>
    <t>Geometrický plán, 6x</t>
  </si>
  <si>
    <t>O1</t>
  </si>
  <si>
    <t>Zkoušky zhutnění podkladu</t>
  </si>
  <si>
    <t>O3</t>
  </si>
  <si>
    <t>Mikrobiologický rozbor pitné vody</t>
  </si>
  <si>
    <t>Obsyp potrubí bez prohození sypaniny, s dodáním štěrkopísku frakce 0-22mm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</si>
</sst>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22" fillId="0" borderId="0" xfId="0" applyNumberFormat="1" applyFont="1" applyAlignment="1">
      <alignment wrapText="1"/>
    </xf>
    <xf numFmtId="0" fontId="21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18" xfId="0" applyNumberFormat="1" applyFont="1" applyBorder="1" applyAlignment="1">
      <alignment vertical="top" wrapText="1"/>
    </xf>
    <xf numFmtId="0" fontId="21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8BB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SUMIF(F65:F76,A16,I65:I76)+SUMIF(F65:F76,"PSU",I65:I76)</f>
        <v>0</v>
      </c>
      <c r="J16" s="85"/>
    </row>
    <row r="17" spans="1:10" ht="23.25" customHeight="1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SUMIF(F65:F76,A17,I65:I76)</f>
        <v>0</v>
      </c>
      <c r="J17" s="85"/>
    </row>
    <row r="18" spans="1:10" ht="23.25" customHeight="1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SUMIF(F65:F76,A18,I65:I76)</f>
        <v>0</v>
      </c>
      <c r="J18" s="85"/>
    </row>
    <row r="19" spans="1:10" ht="23.25" customHeight="1">
      <c r="A19" s="197" t="s">
        <v>96</v>
      </c>
      <c r="B19" s="38" t="s">
        <v>27</v>
      </c>
      <c r="C19" s="62"/>
      <c r="D19" s="63"/>
      <c r="E19" s="83"/>
      <c r="F19" s="84"/>
      <c r="G19" s="83"/>
      <c r="H19" s="84"/>
      <c r="I19" s="83">
        <f>SUMIF(F65:F76,A19,I65:I76)</f>
        <v>0</v>
      </c>
      <c r="J19" s="85"/>
    </row>
    <row r="20" spans="1:10" ht="23.25" customHeight="1">
      <c r="A20" s="197" t="s">
        <v>97</v>
      </c>
      <c r="B20" s="38" t="s">
        <v>28</v>
      </c>
      <c r="C20" s="62"/>
      <c r="D20" s="63"/>
      <c r="E20" s="83"/>
      <c r="F20" s="84"/>
      <c r="G20" s="83"/>
      <c r="H20" s="84"/>
      <c r="I20" s="83">
        <f>SUMIF(F65:F76,A20,I65:I76)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>
      <c r="A39" s="134">
        <v>1</v>
      </c>
      <c r="B39" s="145" t="s">
        <v>45</v>
      </c>
      <c r="C39" s="146"/>
      <c r="D39" s="146"/>
      <c r="E39" s="146"/>
      <c r="F39" s="147">
        <f>'01 1 Pol'!AE486+'01 2 Pol'!AE34+'02 1 Pol'!AE358+'02 2 Pol'!AE81+'OVN ovn Pol'!AE43</f>
        <v>0</v>
      </c>
      <c r="G39" s="148">
        <f>'01 1 Pol'!AF486+'01 2 Pol'!AF34+'02 1 Pol'!AF358+'02 2 Pol'!AF81+'OVN ovn Pol'!AF43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>
      <c r="A41" s="134">
        <v>2</v>
      </c>
      <c r="B41" s="152" t="s">
        <v>47</v>
      </c>
      <c r="C41" s="153" t="s">
        <v>48</v>
      </c>
      <c r="D41" s="153"/>
      <c r="E41" s="153"/>
      <c r="F41" s="154">
        <f>'01 1 Pol'!AE486+'01 2 Pol'!AE34</f>
        <v>0</v>
      </c>
      <c r="G41" s="155">
        <f>'01 1 Pol'!AF486+'01 2 Pol'!AF34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>
      <c r="A42" s="134">
        <v>3</v>
      </c>
      <c r="B42" s="158" t="s">
        <v>49</v>
      </c>
      <c r="C42" s="146" t="s">
        <v>50</v>
      </c>
      <c r="D42" s="146"/>
      <c r="E42" s="146"/>
      <c r="F42" s="159">
        <f>'01 1 Pol'!AE486</f>
        <v>0</v>
      </c>
      <c r="G42" s="149">
        <f>'01 1 Pol'!AF486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>
      <c r="A43" s="134">
        <v>3</v>
      </c>
      <c r="B43" s="158" t="s">
        <v>51</v>
      </c>
      <c r="C43" s="146" t="s">
        <v>52</v>
      </c>
      <c r="D43" s="146"/>
      <c r="E43" s="146"/>
      <c r="F43" s="159">
        <f>'01 2 Pol'!AE34</f>
        <v>0</v>
      </c>
      <c r="G43" s="149">
        <f>'01 2 Pol'!AF34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>
      <c r="A44" s="134">
        <v>2</v>
      </c>
      <c r="B44" s="152" t="s">
        <v>53</v>
      </c>
      <c r="C44" s="153" t="s">
        <v>54</v>
      </c>
      <c r="D44" s="153"/>
      <c r="E44" s="153"/>
      <c r="F44" s="154">
        <f>'02 1 Pol'!AE358+'02 2 Pol'!AE81</f>
        <v>0</v>
      </c>
      <c r="G44" s="155">
        <f>'02 1 Pol'!AF358+'02 2 Pol'!AF81</f>
        <v>0</v>
      </c>
      <c r="H44" s="155"/>
      <c r="I44" s="156">
        <f>F44+G44+H44</f>
        <v>0</v>
      </c>
      <c r="J44" s="157" t="str">
        <f>IF(CenaCelkemVypocet=0,"",I44/CenaCelkemVypocet*100)</f>
        <v/>
      </c>
    </row>
    <row r="45" spans="1:10" ht="25.5" customHeight="1">
      <c r="A45" s="134">
        <v>3</v>
      </c>
      <c r="B45" s="158" t="s">
        <v>49</v>
      </c>
      <c r="C45" s="146" t="s">
        <v>55</v>
      </c>
      <c r="D45" s="146"/>
      <c r="E45" s="146"/>
      <c r="F45" s="159">
        <f>'02 1 Pol'!AE358</f>
        <v>0</v>
      </c>
      <c r="G45" s="149">
        <f>'02 1 Pol'!AF358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>
      <c r="A46" s="134">
        <v>3</v>
      </c>
      <c r="B46" s="158" t="s">
        <v>51</v>
      </c>
      <c r="C46" s="146" t="s">
        <v>56</v>
      </c>
      <c r="D46" s="146"/>
      <c r="E46" s="146"/>
      <c r="F46" s="159">
        <f>'02 2 Pol'!AE81</f>
        <v>0</v>
      </c>
      <c r="G46" s="149">
        <f>'02 2 Pol'!AF81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>
      <c r="A47" s="134">
        <v>2</v>
      </c>
      <c r="B47" s="152" t="s">
        <v>57</v>
      </c>
      <c r="C47" s="153" t="s">
        <v>27</v>
      </c>
      <c r="D47" s="153"/>
      <c r="E47" s="153"/>
      <c r="F47" s="154">
        <f>'OVN ovn Pol'!AE43</f>
        <v>0</v>
      </c>
      <c r="G47" s="155">
        <f>'OVN ovn Pol'!AF43</f>
        <v>0</v>
      </c>
      <c r="H47" s="155"/>
      <c r="I47" s="156">
        <f>F47+G47+H47</f>
        <v>0</v>
      </c>
      <c r="J47" s="157" t="str">
        <f>IF(CenaCelkemVypocet=0,"",I47/CenaCelkemVypocet*100)</f>
        <v/>
      </c>
    </row>
    <row r="48" spans="1:10" ht="25.5" customHeight="1">
      <c r="A48" s="134">
        <v>3</v>
      </c>
      <c r="B48" s="158" t="s">
        <v>58</v>
      </c>
      <c r="C48" s="146" t="s">
        <v>59</v>
      </c>
      <c r="D48" s="146"/>
      <c r="E48" s="146"/>
      <c r="F48" s="159">
        <f>'OVN ovn Pol'!AE43</f>
        <v>0</v>
      </c>
      <c r="G48" s="149">
        <f>'OVN ovn Pol'!AF43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>
      <c r="A49" s="134"/>
      <c r="B49" s="160" t="s">
        <v>60</v>
      </c>
      <c r="C49" s="161"/>
      <c r="D49" s="161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4">
        <f>SUMIF(A39:A48,"=1",I39:I48)</f>
        <v>0</v>
      </c>
      <c r="J49" s="165">
        <f>SUMIF(A39:A48,"=1",J39:J48)</f>
        <v>0</v>
      </c>
    </row>
    <row r="51" spans="1:10">
      <c r="A51" t="s">
        <v>62</v>
      </c>
      <c r="B51" t="s">
        <v>63</v>
      </c>
    </row>
    <row r="52" spans="1:10">
      <c r="A52" t="s">
        <v>64</v>
      </c>
      <c r="B52" t="s">
        <v>65</v>
      </c>
    </row>
    <row r="53" spans="1:10">
      <c r="A53" t="s">
        <v>66</v>
      </c>
      <c r="B53" t="s">
        <v>67</v>
      </c>
    </row>
    <row r="54" spans="1:10">
      <c r="A54" t="s">
        <v>66</v>
      </c>
      <c r="B54" t="s">
        <v>68</v>
      </c>
    </row>
    <row r="55" spans="1:10">
      <c r="A55" t="s">
        <v>64</v>
      </c>
      <c r="B55" t="s">
        <v>69</v>
      </c>
    </row>
    <row r="56" spans="1:10">
      <c r="A56" t="s">
        <v>66</v>
      </c>
      <c r="B56" t="s">
        <v>70</v>
      </c>
    </row>
    <row r="57" spans="1:10">
      <c r="A57" t="s">
        <v>66</v>
      </c>
      <c r="B57" t="s">
        <v>71</v>
      </c>
    </row>
    <row r="58" spans="1:10">
      <c r="A58" t="s">
        <v>64</v>
      </c>
      <c r="B58" t="s">
        <v>72</v>
      </c>
    </row>
    <row r="59" spans="1:10">
      <c r="A59" t="s">
        <v>66</v>
      </c>
      <c r="B59" t="s">
        <v>73</v>
      </c>
    </row>
    <row r="62" spans="1:10" ht="15.75">
      <c r="B62" s="176" t="s">
        <v>74</v>
      </c>
    </row>
    <row r="64" spans="1:10" ht="25.5" customHeight="1">
      <c r="A64" s="178"/>
      <c r="B64" s="181" t="s">
        <v>17</v>
      </c>
      <c r="C64" s="181" t="s">
        <v>5</v>
      </c>
      <c r="D64" s="182"/>
      <c r="E64" s="182"/>
      <c r="F64" s="183" t="s">
        <v>75</v>
      </c>
      <c r="G64" s="183"/>
      <c r="H64" s="183"/>
      <c r="I64" s="183" t="s">
        <v>29</v>
      </c>
      <c r="J64" s="183" t="s">
        <v>0</v>
      </c>
    </row>
    <row r="65" spans="1:10" ht="36.75" customHeight="1">
      <c r="A65" s="179"/>
      <c r="B65" s="184" t="s">
        <v>49</v>
      </c>
      <c r="C65" s="185" t="s">
        <v>76</v>
      </c>
      <c r="D65" s="186"/>
      <c r="E65" s="186"/>
      <c r="F65" s="193" t="s">
        <v>24</v>
      </c>
      <c r="G65" s="194"/>
      <c r="H65" s="194"/>
      <c r="I65" s="194">
        <f>'01 1 Pol'!G8+'01 2 Pol'!G8+'02 1 Pol'!G8+'02 2 Pol'!G8</f>
        <v>0</v>
      </c>
      <c r="J65" s="190" t="str">
        <f>IF(I77=0,"",I65/I77*100)</f>
        <v/>
      </c>
    </row>
    <row r="66" spans="1:10" ht="36.75" customHeight="1">
      <c r="A66" s="179"/>
      <c r="B66" s="184" t="s">
        <v>77</v>
      </c>
      <c r="C66" s="185" t="s">
        <v>78</v>
      </c>
      <c r="D66" s="186"/>
      <c r="E66" s="186"/>
      <c r="F66" s="193" t="s">
        <v>24</v>
      </c>
      <c r="G66" s="194"/>
      <c r="H66" s="194"/>
      <c r="I66" s="194">
        <f>'01 1 Pol'!G205+'02 1 Pol'!G179</f>
        <v>0</v>
      </c>
      <c r="J66" s="190" t="str">
        <f>IF(I77=0,"",I66/I77*100)</f>
        <v/>
      </c>
    </row>
    <row r="67" spans="1:10" ht="36.75" customHeight="1">
      <c r="A67" s="179"/>
      <c r="B67" s="184" t="s">
        <v>79</v>
      </c>
      <c r="C67" s="185" t="s">
        <v>80</v>
      </c>
      <c r="D67" s="186"/>
      <c r="E67" s="186"/>
      <c r="F67" s="193" t="s">
        <v>24</v>
      </c>
      <c r="G67" s="194"/>
      <c r="H67" s="194"/>
      <c r="I67" s="194">
        <f>'01 1 Pol'!G218+'01 2 Pol'!G15+'02 1 Pol'!G197+'02 2 Pol'!G29</f>
        <v>0</v>
      </c>
      <c r="J67" s="190" t="str">
        <f>IF(I77=0,"",I67/I77*100)</f>
        <v/>
      </c>
    </row>
    <row r="68" spans="1:10" ht="36.75" customHeight="1">
      <c r="A68" s="179"/>
      <c r="B68" s="184" t="s">
        <v>81</v>
      </c>
      <c r="C68" s="185" t="s">
        <v>82</v>
      </c>
      <c r="D68" s="186"/>
      <c r="E68" s="186"/>
      <c r="F68" s="193" t="s">
        <v>24</v>
      </c>
      <c r="G68" s="194"/>
      <c r="H68" s="194"/>
      <c r="I68" s="194">
        <f>'01 1 Pol'!G248+'02 1 Pol'!G216+'02 2 Pol'!G33</f>
        <v>0</v>
      </c>
      <c r="J68" s="190" t="str">
        <f>IF(I77=0,"",I68/I77*100)</f>
        <v/>
      </c>
    </row>
    <row r="69" spans="1:10" ht="36.75" customHeight="1">
      <c r="A69" s="179"/>
      <c r="B69" s="184" t="s">
        <v>83</v>
      </c>
      <c r="C69" s="185" t="s">
        <v>84</v>
      </c>
      <c r="D69" s="186"/>
      <c r="E69" s="186"/>
      <c r="F69" s="193" t="s">
        <v>24</v>
      </c>
      <c r="G69" s="194"/>
      <c r="H69" s="194"/>
      <c r="I69" s="194">
        <f>'01 1 Pol'!G417</f>
        <v>0</v>
      </c>
      <c r="J69" s="190" t="str">
        <f>IF(I77=0,"",I69/I77*100)</f>
        <v/>
      </c>
    </row>
    <row r="70" spans="1:10" ht="36.75" customHeight="1">
      <c r="A70" s="179"/>
      <c r="B70" s="184" t="s">
        <v>85</v>
      </c>
      <c r="C70" s="185" t="s">
        <v>86</v>
      </c>
      <c r="D70" s="186"/>
      <c r="E70" s="186"/>
      <c r="F70" s="193" t="s">
        <v>24</v>
      </c>
      <c r="G70" s="194"/>
      <c r="H70" s="194"/>
      <c r="I70" s="194">
        <f>'01 1 Pol'!G422</f>
        <v>0</v>
      </c>
      <c r="J70" s="190" t="str">
        <f>IF(I77=0,"",I70/I77*100)</f>
        <v/>
      </c>
    </row>
    <row r="71" spans="1:10" ht="36.75" customHeight="1">
      <c r="A71" s="179"/>
      <c r="B71" s="184" t="s">
        <v>87</v>
      </c>
      <c r="C71" s="185" t="s">
        <v>88</v>
      </c>
      <c r="D71" s="186"/>
      <c r="E71" s="186"/>
      <c r="F71" s="193" t="s">
        <v>24</v>
      </c>
      <c r="G71" s="194"/>
      <c r="H71" s="194"/>
      <c r="I71" s="194">
        <f>'01 1 Pol'!G443</f>
        <v>0</v>
      </c>
      <c r="J71" s="190" t="str">
        <f>IF(I77=0,"",I71/I77*100)</f>
        <v/>
      </c>
    </row>
    <row r="72" spans="1:10" ht="36.75" customHeight="1">
      <c r="A72" s="179"/>
      <c r="B72" s="184" t="s">
        <v>89</v>
      </c>
      <c r="C72" s="185" t="s">
        <v>90</v>
      </c>
      <c r="D72" s="186"/>
      <c r="E72" s="186"/>
      <c r="F72" s="193" t="s">
        <v>24</v>
      </c>
      <c r="G72" s="194"/>
      <c r="H72" s="194"/>
      <c r="I72" s="194">
        <f>'01 1 Pol'!G456</f>
        <v>0</v>
      </c>
      <c r="J72" s="190" t="str">
        <f>IF(I77=0,"",I72/I77*100)</f>
        <v/>
      </c>
    </row>
    <row r="73" spans="1:10" ht="36.75" customHeight="1">
      <c r="A73" s="179"/>
      <c r="B73" s="184" t="s">
        <v>91</v>
      </c>
      <c r="C73" s="185" t="s">
        <v>92</v>
      </c>
      <c r="D73" s="186"/>
      <c r="E73" s="186"/>
      <c r="F73" s="193" t="s">
        <v>24</v>
      </c>
      <c r="G73" s="194"/>
      <c r="H73" s="194"/>
      <c r="I73" s="194">
        <f>'01 1 Pol'!G464+'01 2 Pol'!G18+'02 1 Pol'!G339+'02 2 Pol'!G76</f>
        <v>0</v>
      </c>
      <c r="J73" s="190" t="str">
        <f>IF(I77=0,"",I73/I77*100)</f>
        <v/>
      </c>
    </row>
    <row r="74" spans="1:10" ht="36.75" customHeight="1">
      <c r="A74" s="179"/>
      <c r="B74" s="184" t="s">
        <v>93</v>
      </c>
      <c r="C74" s="185" t="s">
        <v>94</v>
      </c>
      <c r="D74" s="186"/>
      <c r="E74" s="186"/>
      <c r="F74" s="193" t="s">
        <v>95</v>
      </c>
      <c r="G74" s="194"/>
      <c r="H74" s="194"/>
      <c r="I74" s="194">
        <f>'01 1 Pol'!G469+'01 2 Pol'!G22+'02 1 Pol'!G344</f>
        <v>0</v>
      </c>
      <c r="J74" s="190" t="str">
        <f>IF(I77=0,"",I74/I77*100)</f>
        <v/>
      </c>
    </row>
    <row r="75" spans="1:10" ht="36.75" customHeight="1">
      <c r="A75" s="179"/>
      <c r="B75" s="184" t="s">
        <v>96</v>
      </c>
      <c r="C75" s="185" t="s">
        <v>27</v>
      </c>
      <c r="D75" s="186"/>
      <c r="E75" s="186"/>
      <c r="F75" s="193" t="s">
        <v>96</v>
      </c>
      <c r="G75" s="194"/>
      <c r="H75" s="194"/>
      <c r="I75" s="194">
        <f>'OVN ovn Pol'!G8</f>
        <v>0</v>
      </c>
      <c r="J75" s="190" t="str">
        <f>IF(I77=0,"",I75/I77*100)</f>
        <v/>
      </c>
    </row>
    <row r="76" spans="1:10" ht="36.75" customHeight="1">
      <c r="A76" s="179"/>
      <c r="B76" s="184" t="s">
        <v>97</v>
      </c>
      <c r="C76" s="185" t="s">
        <v>28</v>
      </c>
      <c r="D76" s="186"/>
      <c r="E76" s="186"/>
      <c r="F76" s="193" t="s">
        <v>97</v>
      </c>
      <c r="G76" s="194"/>
      <c r="H76" s="194"/>
      <c r="I76" s="194">
        <f>'OVN ovn Pol'!G21</f>
        <v>0</v>
      </c>
      <c r="J76" s="190" t="str">
        <f>IF(I77=0,"",I76/I77*100)</f>
        <v/>
      </c>
    </row>
    <row r="77" spans="1:10" ht="25.5" customHeight="1">
      <c r="A77" s="180"/>
      <c r="B77" s="187" t="s">
        <v>1</v>
      </c>
      <c r="C77" s="188"/>
      <c r="D77" s="189"/>
      <c r="E77" s="189"/>
      <c r="F77" s="195"/>
      <c r="G77" s="196"/>
      <c r="H77" s="196"/>
      <c r="I77" s="196">
        <f>SUM(I65:I76)</f>
        <v>0</v>
      </c>
      <c r="J77" s="191">
        <f>SUM(J65:J76)</f>
        <v>0</v>
      </c>
    </row>
    <row r="78" spans="1:10">
      <c r="F78" s="133"/>
      <c r="G78" s="133"/>
      <c r="H78" s="133"/>
      <c r="I78" s="133"/>
      <c r="J78" s="192"/>
    </row>
    <row r="79" spans="1:10">
      <c r="F79" s="133"/>
      <c r="G79" s="133"/>
      <c r="H79" s="133"/>
      <c r="I79" s="133"/>
      <c r="J79" s="192"/>
    </row>
    <row r="80" spans="1:10">
      <c r="F80" s="133"/>
      <c r="G80" s="133"/>
      <c r="H80" s="133"/>
      <c r="I80" s="133"/>
      <c r="J80" s="192"/>
    </row>
  </sheetData>
  <sheetProtection password="E8BB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4:E74"/>
    <mergeCell ref="C75:E75"/>
    <mergeCell ref="C76:E76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E8BB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60" activePane="bottomLeft" state="frozen"/>
      <selection pane="bottomLeft" activeCell="C177" sqref="C177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4.95" customHeight="1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100</v>
      </c>
      <c r="AG3" t="s">
        <v>101</v>
      </c>
    </row>
    <row r="4" spans="1:60" ht="24.95" customHeight="1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102</v>
      </c>
    </row>
    <row r="5" spans="1:60">
      <c r="D5" s="10"/>
    </row>
    <row r="6" spans="1:60" ht="38.25">
      <c r="A6" s="209" t="s">
        <v>103</v>
      </c>
      <c r="B6" s="211" t="s">
        <v>104</v>
      </c>
      <c r="C6" s="211" t="s">
        <v>105</v>
      </c>
      <c r="D6" s="210" t="s">
        <v>106</v>
      </c>
      <c r="E6" s="209" t="s">
        <v>107</v>
      </c>
      <c r="F6" s="208" t="s">
        <v>108</v>
      </c>
      <c r="G6" s="209" t="s">
        <v>29</v>
      </c>
      <c r="H6" s="212" t="s">
        <v>30</v>
      </c>
      <c r="I6" s="212" t="s">
        <v>109</v>
      </c>
      <c r="J6" s="212" t="s">
        <v>31</v>
      </c>
      <c r="K6" s="212" t="s">
        <v>110</v>
      </c>
      <c r="L6" s="212" t="s">
        <v>111</v>
      </c>
      <c r="M6" s="212" t="s">
        <v>112</v>
      </c>
      <c r="N6" s="212" t="s">
        <v>113</v>
      </c>
      <c r="O6" s="212" t="s">
        <v>114</v>
      </c>
      <c r="P6" s="212" t="s">
        <v>115</v>
      </c>
      <c r="Q6" s="212" t="s">
        <v>116</v>
      </c>
      <c r="R6" s="212" t="s">
        <v>117</v>
      </c>
      <c r="S6" s="212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123</v>
      </c>
      <c r="Y6" s="212" t="s">
        <v>124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31" t="s">
        <v>125</v>
      </c>
      <c r="B8" s="232" t="s">
        <v>49</v>
      </c>
      <c r="C8" s="250" t="s">
        <v>76</v>
      </c>
      <c r="D8" s="233"/>
      <c r="E8" s="234"/>
      <c r="F8" s="235"/>
      <c r="G8" s="235">
        <f>SUMIF(AG9:AG204,"&lt;&gt;NOR",G9:G204)</f>
        <v>0</v>
      </c>
      <c r="H8" s="235"/>
      <c r="I8" s="235">
        <f>SUM(I9:I204)</f>
        <v>0</v>
      </c>
      <c r="J8" s="235"/>
      <c r="K8" s="235">
        <f>SUM(K9:K204)</f>
        <v>0</v>
      </c>
      <c r="L8" s="235"/>
      <c r="M8" s="235">
        <f>SUM(M9:M204)</f>
        <v>0</v>
      </c>
      <c r="N8" s="234"/>
      <c r="O8" s="234">
        <f>SUM(O9:O204)</f>
        <v>2501.19</v>
      </c>
      <c r="P8" s="234"/>
      <c r="Q8" s="234">
        <f>SUM(Q9:Q204)</f>
        <v>1305.71</v>
      </c>
      <c r="R8" s="235"/>
      <c r="S8" s="235"/>
      <c r="T8" s="236"/>
      <c r="U8" s="230"/>
      <c r="V8" s="230">
        <f>SUM(V9:V204)</f>
        <v>5456.7399999999989</v>
      </c>
      <c r="W8" s="230"/>
      <c r="X8" s="230"/>
      <c r="Y8" s="230"/>
      <c r="AG8" t="s">
        <v>126</v>
      </c>
    </row>
    <row r="9" spans="1:60" ht="22.5" outlineLevel="1">
      <c r="A9" s="238">
        <v>1</v>
      </c>
      <c r="B9" s="239" t="s">
        <v>127</v>
      </c>
      <c r="C9" s="251" t="s">
        <v>128</v>
      </c>
      <c r="D9" s="240" t="s">
        <v>129</v>
      </c>
      <c r="E9" s="241">
        <v>43.9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0.22500000000000001</v>
      </c>
      <c r="Q9" s="241">
        <f>ROUND(E9*P9,2)</f>
        <v>9.8800000000000008</v>
      </c>
      <c r="R9" s="243" t="s">
        <v>130</v>
      </c>
      <c r="S9" s="243" t="s">
        <v>131</v>
      </c>
      <c r="T9" s="244" t="s">
        <v>131</v>
      </c>
      <c r="U9" s="223">
        <v>0.14199999999999999</v>
      </c>
      <c r="V9" s="223">
        <f>ROUND(E9*U9,2)</f>
        <v>6.23</v>
      </c>
      <c r="W9" s="223"/>
      <c r="X9" s="223" t="s">
        <v>132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2" t="s">
        <v>135</v>
      </c>
      <c r="D10" s="245"/>
      <c r="E10" s="245"/>
      <c r="F10" s="245"/>
      <c r="G10" s="245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3"/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>
      <c r="A12" s="238">
        <v>2</v>
      </c>
      <c r="B12" s="239" t="s">
        <v>138</v>
      </c>
      <c r="C12" s="251" t="s">
        <v>139</v>
      </c>
      <c r="D12" s="240" t="s">
        <v>129</v>
      </c>
      <c r="E12" s="241">
        <v>1478.36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0.26400000000000001</v>
      </c>
      <c r="Q12" s="241">
        <f>ROUND(E12*P12,2)</f>
        <v>390.29</v>
      </c>
      <c r="R12" s="243" t="s">
        <v>130</v>
      </c>
      <c r="S12" s="243" t="s">
        <v>131</v>
      </c>
      <c r="T12" s="244" t="s">
        <v>131</v>
      </c>
      <c r="U12" s="223">
        <v>0.05</v>
      </c>
      <c r="V12" s="223">
        <f>ROUND(E12*U12,2)</f>
        <v>73.92</v>
      </c>
      <c r="W12" s="223"/>
      <c r="X12" s="223" t="s">
        <v>132</v>
      </c>
      <c r="Y12" s="223" t="s">
        <v>133</v>
      </c>
      <c r="Z12" s="213"/>
      <c r="AA12" s="213"/>
      <c r="AB12" s="213"/>
      <c r="AC12" s="213"/>
      <c r="AD12" s="213"/>
      <c r="AE12" s="213"/>
      <c r="AF12" s="213"/>
      <c r="AG12" s="213" t="s">
        <v>134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>
      <c r="A13" s="220"/>
      <c r="B13" s="221"/>
      <c r="C13" s="254" t="s">
        <v>140</v>
      </c>
      <c r="D13" s="224"/>
      <c r="E13" s="225">
        <v>1707.36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141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>
      <c r="A14" s="220"/>
      <c r="B14" s="221"/>
      <c r="C14" s="254" t="s">
        <v>142</v>
      </c>
      <c r="D14" s="224"/>
      <c r="E14" s="225">
        <v>-229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141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53"/>
      <c r="D15" s="246"/>
      <c r="E15" s="246"/>
      <c r="F15" s="246"/>
      <c r="G15" s="246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38">
        <v>3</v>
      </c>
      <c r="B16" s="239" t="s">
        <v>143</v>
      </c>
      <c r="C16" s="251" t="s">
        <v>144</v>
      </c>
      <c r="D16" s="240" t="s">
        <v>129</v>
      </c>
      <c r="E16" s="241">
        <v>475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0.66</v>
      </c>
      <c r="Q16" s="241">
        <f>ROUND(E16*P16,2)</f>
        <v>313.5</v>
      </c>
      <c r="R16" s="243" t="s">
        <v>130</v>
      </c>
      <c r="S16" s="243" t="s">
        <v>131</v>
      </c>
      <c r="T16" s="244" t="s">
        <v>131</v>
      </c>
      <c r="U16" s="223">
        <v>0.12</v>
      </c>
      <c r="V16" s="223">
        <f>ROUND(E16*U16,2)</f>
        <v>57</v>
      </c>
      <c r="W16" s="223"/>
      <c r="X16" s="223" t="s">
        <v>132</v>
      </c>
      <c r="Y16" s="223" t="s">
        <v>133</v>
      </c>
      <c r="Z16" s="213"/>
      <c r="AA16" s="213"/>
      <c r="AB16" s="213"/>
      <c r="AC16" s="213"/>
      <c r="AD16" s="213"/>
      <c r="AE16" s="213"/>
      <c r="AF16" s="213"/>
      <c r="AG16" s="213" t="s">
        <v>134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4" t="s">
        <v>145</v>
      </c>
      <c r="D17" s="224"/>
      <c r="E17" s="225">
        <v>475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141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>
      <c r="A18" s="220"/>
      <c r="B18" s="221"/>
      <c r="C18" s="253"/>
      <c r="D18" s="246"/>
      <c r="E18" s="246"/>
      <c r="F18" s="246"/>
      <c r="G18" s="246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38">
        <v>4</v>
      </c>
      <c r="B19" s="239" t="s">
        <v>146</v>
      </c>
      <c r="C19" s="251" t="s">
        <v>147</v>
      </c>
      <c r="D19" s="240" t="s">
        <v>129</v>
      </c>
      <c r="E19" s="241">
        <v>129.63999999999999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0.24</v>
      </c>
      <c r="Q19" s="241">
        <f>ROUND(E19*P19,2)</f>
        <v>31.11</v>
      </c>
      <c r="R19" s="243" t="s">
        <v>130</v>
      </c>
      <c r="S19" s="243" t="s">
        <v>131</v>
      </c>
      <c r="T19" s="244" t="s">
        <v>131</v>
      </c>
      <c r="U19" s="223">
        <v>0.80647999999999997</v>
      </c>
      <c r="V19" s="223">
        <f>ROUND(E19*U19,2)</f>
        <v>104.55</v>
      </c>
      <c r="W19" s="223"/>
      <c r="X19" s="223" t="s">
        <v>132</v>
      </c>
      <c r="Y19" s="223" t="s">
        <v>133</v>
      </c>
      <c r="Z19" s="213"/>
      <c r="AA19" s="213"/>
      <c r="AB19" s="213"/>
      <c r="AC19" s="213"/>
      <c r="AD19" s="213"/>
      <c r="AE19" s="213"/>
      <c r="AF19" s="213"/>
      <c r="AG19" s="213" t="s">
        <v>134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5"/>
      <c r="D20" s="247"/>
      <c r="E20" s="247"/>
      <c r="F20" s="247"/>
      <c r="G20" s="247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>
      <c r="A21" s="238">
        <v>5</v>
      </c>
      <c r="B21" s="239" t="s">
        <v>148</v>
      </c>
      <c r="C21" s="251" t="s">
        <v>149</v>
      </c>
      <c r="D21" s="240" t="s">
        <v>129</v>
      </c>
      <c r="E21" s="241">
        <v>1223.5999999999999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0.33</v>
      </c>
      <c r="Q21" s="241">
        <f>ROUND(E21*P21,2)</f>
        <v>403.79</v>
      </c>
      <c r="R21" s="243" t="s">
        <v>130</v>
      </c>
      <c r="S21" s="243" t="s">
        <v>131</v>
      </c>
      <c r="T21" s="244" t="s">
        <v>131</v>
      </c>
      <c r="U21" s="223">
        <v>0.08</v>
      </c>
      <c r="V21" s="223">
        <f>ROUND(E21*U21,2)</f>
        <v>97.89</v>
      </c>
      <c r="W21" s="223"/>
      <c r="X21" s="223" t="s">
        <v>132</v>
      </c>
      <c r="Y21" s="223" t="s">
        <v>133</v>
      </c>
      <c r="Z21" s="213"/>
      <c r="AA21" s="213"/>
      <c r="AB21" s="213"/>
      <c r="AC21" s="213"/>
      <c r="AD21" s="213"/>
      <c r="AE21" s="213"/>
      <c r="AF21" s="213"/>
      <c r="AG21" s="213" t="s">
        <v>134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2">
      <c r="A22" s="220"/>
      <c r="B22" s="221"/>
      <c r="C22" s="252" t="s">
        <v>150</v>
      </c>
      <c r="D22" s="245"/>
      <c r="E22" s="245"/>
      <c r="F22" s="245"/>
      <c r="G22" s="245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8" t="str">
        <f>C22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54" t="s">
        <v>151</v>
      </c>
      <c r="D23" s="224"/>
      <c r="E23" s="225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141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>
      <c r="A24" s="220"/>
      <c r="B24" s="221"/>
      <c r="C24" s="254" t="s">
        <v>152</v>
      </c>
      <c r="D24" s="224"/>
      <c r="E24" s="225">
        <v>1735.6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>
      <c r="A25" s="220"/>
      <c r="B25" s="221"/>
      <c r="C25" s="254" t="s">
        <v>153</v>
      </c>
      <c r="D25" s="224"/>
      <c r="E25" s="225">
        <v>-283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>
      <c r="A26" s="220"/>
      <c r="B26" s="221"/>
      <c r="C26" s="254" t="s">
        <v>154</v>
      </c>
      <c r="D26" s="224"/>
      <c r="E26" s="225">
        <v>-229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141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>
      <c r="A27" s="220"/>
      <c r="B27" s="221"/>
      <c r="C27" s="253"/>
      <c r="D27" s="246"/>
      <c r="E27" s="246"/>
      <c r="F27" s="246"/>
      <c r="G27" s="246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38">
        <v>6</v>
      </c>
      <c r="B28" s="239" t="s">
        <v>155</v>
      </c>
      <c r="C28" s="251" t="s">
        <v>156</v>
      </c>
      <c r="D28" s="240" t="s">
        <v>157</v>
      </c>
      <c r="E28" s="241">
        <v>582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0.27</v>
      </c>
      <c r="Q28" s="241">
        <f>ROUND(E28*P28,2)</f>
        <v>157.13999999999999</v>
      </c>
      <c r="R28" s="243" t="s">
        <v>130</v>
      </c>
      <c r="S28" s="243" t="s">
        <v>131</v>
      </c>
      <c r="T28" s="244" t="s">
        <v>131</v>
      </c>
      <c r="U28" s="223">
        <v>0.12</v>
      </c>
      <c r="V28" s="223">
        <f>ROUND(E28*U28,2)</f>
        <v>69.84</v>
      </c>
      <c r="W28" s="223"/>
      <c r="X28" s="223" t="s">
        <v>132</v>
      </c>
      <c r="Y28" s="223" t="s">
        <v>133</v>
      </c>
      <c r="Z28" s="213"/>
      <c r="AA28" s="213"/>
      <c r="AB28" s="213"/>
      <c r="AC28" s="213"/>
      <c r="AD28" s="213"/>
      <c r="AE28" s="213"/>
      <c r="AF28" s="213"/>
      <c r="AG28" s="213" t="s">
        <v>134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>
      <c r="A29" s="220"/>
      <c r="B29" s="221"/>
      <c r="C29" s="252" t="s">
        <v>158</v>
      </c>
      <c r="D29" s="245"/>
      <c r="E29" s="245"/>
      <c r="F29" s="245"/>
      <c r="G29" s="245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8" t="str">
        <f>C29</f>
        <v>s vybouráním lože, s přemístěním hmot na skládku na vzdálenost do 3 m nebo naložením na dopravní prostředek</v>
      </c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53"/>
      <c r="D30" s="246"/>
      <c r="E30" s="246"/>
      <c r="F30" s="246"/>
      <c r="G30" s="246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>
      <c r="A31" s="238">
        <v>7</v>
      </c>
      <c r="B31" s="239" t="s">
        <v>159</v>
      </c>
      <c r="C31" s="251" t="s">
        <v>160</v>
      </c>
      <c r="D31" s="240" t="s">
        <v>161</v>
      </c>
      <c r="E31" s="241">
        <v>125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4.0000000000000003E-5</v>
      </c>
      <c r="O31" s="241">
        <f>ROUND(E31*N31,2)</f>
        <v>0.01</v>
      </c>
      <c r="P31" s="241">
        <v>0</v>
      </c>
      <c r="Q31" s="241">
        <f>ROUND(E31*P31,2)</f>
        <v>0</v>
      </c>
      <c r="R31" s="243" t="s">
        <v>162</v>
      </c>
      <c r="S31" s="243" t="s">
        <v>131</v>
      </c>
      <c r="T31" s="244" t="s">
        <v>131</v>
      </c>
      <c r="U31" s="223">
        <v>0.3</v>
      </c>
      <c r="V31" s="223">
        <f>ROUND(E31*U31,2)</f>
        <v>37.5</v>
      </c>
      <c r="W31" s="223"/>
      <c r="X31" s="223" t="s">
        <v>132</v>
      </c>
      <c r="Y31" s="223" t="s">
        <v>133</v>
      </c>
      <c r="Z31" s="213"/>
      <c r="AA31" s="213"/>
      <c r="AB31" s="213"/>
      <c r="AC31" s="213"/>
      <c r="AD31" s="213"/>
      <c r="AE31" s="213"/>
      <c r="AF31" s="213"/>
      <c r="AG31" s="213" t="s">
        <v>134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2">
      <c r="A32" s="220"/>
      <c r="B32" s="221"/>
      <c r="C32" s="252" t="s">
        <v>163</v>
      </c>
      <c r="D32" s="245"/>
      <c r="E32" s="245"/>
      <c r="F32" s="245"/>
      <c r="G32" s="245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136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8" t="str">
        <f>C32</f>
        <v>na vzdálenost (výšku) od hladiny vody v jímce po výšku roviny proložené osou nejvyššího bodu výtlačného potrubí, odpadní potrubí v délce do 20 m,</v>
      </c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53"/>
      <c r="D33" s="246"/>
      <c r="E33" s="246"/>
      <c r="F33" s="246"/>
      <c r="G33" s="246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38">
        <v>8</v>
      </c>
      <c r="B34" s="239" t="s">
        <v>164</v>
      </c>
      <c r="C34" s="251" t="s">
        <v>165</v>
      </c>
      <c r="D34" s="240" t="s">
        <v>166</v>
      </c>
      <c r="E34" s="241">
        <v>60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162</v>
      </c>
      <c r="S34" s="243" t="s">
        <v>131</v>
      </c>
      <c r="T34" s="244" t="s">
        <v>131</v>
      </c>
      <c r="U34" s="223">
        <v>0</v>
      </c>
      <c r="V34" s="223">
        <f>ROUND(E34*U34,2)</f>
        <v>0</v>
      </c>
      <c r="W34" s="223"/>
      <c r="X34" s="223" t="s">
        <v>132</v>
      </c>
      <c r="Y34" s="223" t="s">
        <v>133</v>
      </c>
      <c r="Z34" s="213"/>
      <c r="AA34" s="213"/>
      <c r="AB34" s="213"/>
      <c r="AC34" s="213"/>
      <c r="AD34" s="213"/>
      <c r="AE34" s="213"/>
      <c r="AF34" s="213"/>
      <c r="AG34" s="213" t="s">
        <v>134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2">
      <c r="A35" s="220"/>
      <c r="B35" s="221"/>
      <c r="C35" s="252" t="s">
        <v>167</v>
      </c>
      <c r="D35" s="245"/>
      <c r="E35" s="245"/>
      <c r="F35" s="245"/>
      <c r="G35" s="245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8" t="str">
        <f>C35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53"/>
      <c r="D36" s="246"/>
      <c r="E36" s="246"/>
      <c r="F36" s="246"/>
      <c r="G36" s="246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38">
        <v>9</v>
      </c>
      <c r="B37" s="239" t="s">
        <v>168</v>
      </c>
      <c r="C37" s="251" t="s">
        <v>169</v>
      </c>
      <c r="D37" s="240" t="s">
        <v>157</v>
      </c>
      <c r="E37" s="241">
        <v>64.2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8.6899999999999998E-3</v>
      </c>
      <c r="O37" s="241">
        <f>ROUND(E37*N37,2)</f>
        <v>0.56000000000000005</v>
      </c>
      <c r="P37" s="241">
        <v>0</v>
      </c>
      <c r="Q37" s="241">
        <f>ROUND(E37*P37,2)</f>
        <v>0</v>
      </c>
      <c r="R37" s="243" t="s">
        <v>162</v>
      </c>
      <c r="S37" s="243" t="s">
        <v>131</v>
      </c>
      <c r="T37" s="244" t="s">
        <v>131</v>
      </c>
      <c r="U37" s="223">
        <v>0.70299999999999996</v>
      </c>
      <c r="V37" s="223">
        <f>ROUND(E37*U37,2)</f>
        <v>45.13</v>
      </c>
      <c r="W37" s="223"/>
      <c r="X37" s="223" t="s">
        <v>132</v>
      </c>
      <c r="Y37" s="223" t="s">
        <v>133</v>
      </c>
      <c r="Z37" s="213"/>
      <c r="AA37" s="213"/>
      <c r="AB37" s="213"/>
      <c r="AC37" s="213"/>
      <c r="AD37" s="213"/>
      <c r="AE37" s="213"/>
      <c r="AF37" s="213"/>
      <c r="AG37" s="213" t="s">
        <v>134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2">
      <c r="A38" s="220"/>
      <c r="B38" s="221"/>
      <c r="C38" s="252" t="s">
        <v>170</v>
      </c>
      <c r="D38" s="245"/>
      <c r="E38" s="245"/>
      <c r="F38" s="245"/>
      <c r="G38" s="245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48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54" t="s">
        <v>171</v>
      </c>
      <c r="D39" s="224"/>
      <c r="E39" s="225">
        <v>31.2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141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>
      <c r="A40" s="220"/>
      <c r="B40" s="221"/>
      <c r="C40" s="254" t="s">
        <v>172</v>
      </c>
      <c r="D40" s="224"/>
      <c r="E40" s="225">
        <v>33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141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3"/>
      <c r="D41" s="246"/>
      <c r="E41" s="246"/>
      <c r="F41" s="246"/>
      <c r="G41" s="246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38">
        <v>10</v>
      </c>
      <c r="B42" s="239" t="s">
        <v>173</v>
      </c>
      <c r="C42" s="251" t="s">
        <v>174</v>
      </c>
      <c r="D42" s="240" t="s">
        <v>157</v>
      </c>
      <c r="E42" s="241">
        <v>25.8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2.478E-2</v>
      </c>
      <c r="O42" s="241">
        <f>ROUND(E42*N42,2)</f>
        <v>0.64</v>
      </c>
      <c r="P42" s="241">
        <v>0</v>
      </c>
      <c r="Q42" s="241">
        <f>ROUND(E42*P42,2)</f>
        <v>0</v>
      </c>
      <c r="R42" s="243" t="s">
        <v>162</v>
      </c>
      <c r="S42" s="243" t="s">
        <v>131</v>
      </c>
      <c r="T42" s="244" t="s">
        <v>131</v>
      </c>
      <c r="U42" s="223">
        <v>0.54700000000000004</v>
      </c>
      <c r="V42" s="223">
        <f>ROUND(E42*U42,2)</f>
        <v>14.11</v>
      </c>
      <c r="W42" s="223"/>
      <c r="X42" s="223" t="s">
        <v>132</v>
      </c>
      <c r="Y42" s="223" t="s">
        <v>133</v>
      </c>
      <c r="Z42" s="213"/>
      <c r="AA42" s="213"/>
      <c r="AB42" s="213"/>
      <c r="AC42" s="213"/>
      <c r="AD42" s="213"/>
      <c r="AE42" s="213"/>
      <c r="AF42" s="213"/>
      <c r="AG42" s="213" t="s">
        <v>134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2">
      <c r="A43" s="220"/>
      <c r="B43" s="221"/>
      <c r="C43" s="252" t="s">
        <v>170</v>
      </c>
      <c r="D43" s="245"/>
      <c r="E43" s="245"/>
      <c r="F43" s="245"/>
      <c r="G43" s="245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48" t="str">
        <f>C43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54" t="s">
        <v>175</v>
      </c>
      <c r="D44" s="224"/>
      <c r="E44" s="225">
        <v>16.8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141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>
      <c r="A45" s="220"/>
      <c r="B45" s="221"/>
      <c r="C45" s="254" t="s">
        <v>176</v>
      </c>
      <c r="D45" s="224"/>
      <c r="E45" s="225">
        <v>9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141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>
      <c r="A46" s="220"/>
      <c r="B46" s="221"/>
      <c r="C46" s="253"/>
      <c r="D46" s="246"/>
      <c r="E46" s="246"/>
      <c r="F46" s="246"/>
      <c r="G46" s="246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38">
        <v>11</v>
      </c>
      <c r="B47" s="239" t="s">
        <v>177</v>
      </c>
      <c r="C47" s="251" t="s">
        <v>178</v>
      </c>
      <c r="D47" s="240" t="s">
        <v>179</v>
      </c>
      <c r="E47" s="241">
        <v>822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162</v>
      </c>
      <c r="S47" s="243" t="s">
        <v>131</v>
      </c>
      <c r="T47" s="244" t="s">
        <v>131</v>
      </c>
      <c r="U47" s="223">
        <v>1.55</v>
      </c>
      <c r="V47" s="223">
        <f>ROUND(E47*U47,2)</f>
        <v>1274.0999999999999</v>
      </c>
      <c r="W47" s="223"/>
      <c r="X47" s="223" t="s">
        <v>132</v>
      </c>
      <c r="Y47" s="223" t="s">
        <v>133</v>
      </c>
      <c r="Z47" s="213"/>
      <c r="AA47" s="213"/>
      <c r="AB47" s="213"/>
      <c r="AC47" s="213"/>
      <c r="AD47" s="213"/>
      <c r="AE47" s="213"/>
      <c r="AF47" s="213"/>
      <c r="AG47" s="213" t="s">
        <v>134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52" t="s">
        <v>180</v>
      </c>
      <c r="D48" s="245"/>
      <c r="E48" s="245"/>
      <c r="F48" s="245"/>
      <c r="G48" s="245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8" t="str">
        <f>C48</f>
        <v>příplatek k cenám vykopávek za ztížení vykopávky v blízkosti podzemního vedení nebo výbušnin v horninách jakékoliv třídy,</v>
      </c>
      <c r="BB48" s="213"/>
      <c r="BC48" s="213"/>
      <c r="BD48" s="213"/>
      <c r="BE48" s="213"/>
      <c r="BF48" s="213"/>
      <c r="BG48" s="213"/>
      <c r="BH48" s="213"/>
    </row>
    <row r="49" spans="1:60" outlineLevel="2">
      <c r="A49" s="220"/>
      <c r="B49" s="221"/>
      <c r="C49" s="253"/>
      <c r="D49" s="246"/>
      <c r="E49" s="246"/>
      <c r="F49" s="246"/>
      <c r="G49" s="246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38">
        <v>12</v>
      </c>
      <c r="B50" s="239" t="s">
        <v>181</v>
      </c>
      <c r="C50" s="251" t="s">
        <v>182</v>
      </c>
      <c r="D50" s="240" t="s">
        <v>179</v>
      </c>
      <c r="E50" s="241">
        <v>1.2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 t="s">
        <v>162</v>
      </c>
      <c r="S50" s="243" t="s">
        <v>131</v>
      </c>
      <c r="T50" s="244" t="s">
        <v>131</v>
      </c>
      <c r="U50" s="223">
        <v>0.1</v>
      </c>
      <c r="V50" s="223">
        <f>ROUND(E50*U50,2)</f>
        <v>0.12</v>
      </c>
      <c r="W50" s="223"/>
      <c r="X50" s="223" t="s">
        <v>132</v>
      </c>
      <c r="Y50" s="223" t="s">
        <v>133</v>
      </c>
      <c r="Z50" s="213"/>
      <c r="AA50" s="213"/>
      <c r="AB50" s="213"/>
      <c r="AC50" s="213"/>
      <c r="AD50" s="213"/>
      <c r="AE50" s="213"/>
      <c r="AF50" s="213"/>
      <c r="AG50" s="213" t="s">
        <v>134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52" t="s">
        <v>183</v>
      </c>
      <c r="D51" s="245"/>
      <c r="E51" s="245"/>
      <c r="F51" s="245"/>
      <c r="G51" s="245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136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48" t="str">
        <f>C51</f>
        <v>nebo lesní půdy, s vodorovným přemístěním na hromady v místě upotřebení nebo na dočasné či trvalé skládky se složením</v>
      </c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54" t="s">
        <v>184</v>
      </c>
      <c r="D52" s="224"/>
      <c r="E52" s="225">
        <v>1.2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141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>
      <c r="A53" s="220"/>
      <c r="B53" s="221"/>
      <c r="C53" s="253"/>
      <c r="D53" s="246"/>
      <c r="E53" s="246"/>
      <c r="F53" s="246"/>
      <c r="G53" s="246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137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38">
        <v>13</v>
      </c>
      <c r="B54" s="239" t="s">
        <v>185</v>
      </c>
      <c r="C54" s="251" t="s">
        <v>186</v>
      </c>
      <c r="D54" s="240" t="s">
        <v>179</v>
      </c>
      <c r="E54" s="241">
        <v>404.38238000000001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 t="s">
        <v>162</v>
      </c>
      <c r="S54" s="243" t="s">
        <v>131</v>
      </c>
      <c r="T54" s="244" t="s">
        <v>131</v>
      </c>
      <c r="U54" s="223">
        <v>0.16</v>
      </c>
      <c r="V54" s="223">
        <f>ROUND(E54*U54,2)</f>
        <v>64.7</v>
      </c>
      <c r="W54" s="223"/>
      <c r="X54" s="223" t="s">
        <v>132</v>
      </c>
      <c r="Y54" s="223" t="s">
        <v>133</v>
      </c>
      <c r="Z54" s="213"/>
      <c r="AA54" s="213"/>
      <c r="AB54" s="213"/>
      <c r="AC54" s="213"/>
      <c r="AD54" s="213"/>
      <c r="AE54" s="213"/>
      <c r="AF54" s="213"/>
      <c r="AG54" s="213" t="s">
        <v>134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33.75" outlineLevel="2">
      <c r="A55" s="220"/>
      <c r="B55" s="221"/>
      <c r="C55" s="252" t="s">
        <v>187</v>
      </c>
      <c r="D55" s="245"/>
      <c r="E55" s="245"/>
      <c r="F55" s="245"/>
      <c r="G55" s="245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8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213"/>
      <c r="BC55" s="213"/>
      <c r="BD55" s="213"/>
      <c r="BE55" s="213"/>
      <c r="BF55" s="213"/>
      <c r="BG55" s="213"/>
      <c r="BH55" s="213"/>
    </row>
    <row r="56" spans="1:60" outlineLevel="2">
      <c r="A56" s="220"/>
      <c r="B56" s="221"/>
      <c r="C56" s="254" t="s">
        <v>188</v>
      </c>
      <c r="D56" s="224"/>
      <c r="E56" s="225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141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>
      <c r="A57" s="220"/>
      <c r="B57" s="221"/>
      <c r="C57" s="256" t="s">
        <v>189</v>
      </c>
      <c r="D57" s="226"/>
      <c r="E57" s="227"/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141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>
      <c r="A58" s="220"/>
      <c r="B58" s="221"/>
      <c r="C58" s="257" t="s">
        <v>190</v>
      </c>
      <c r="D58" s="226"/>
      <c r="E58" s="227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141</v>
      </c>
      <c r="AH58" s="213">
        <v>2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7" t="s">
        <v>191</v>
      </c>
      <c r="D59" s="226"/>
      <c r="E59" s="227">
        <v>8.9429999999999996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141</v>
      </c>
      <c r="AH59" s="213">
        <v>2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7" t="s">
        <v>192</v>
      </c>
      <c r="D60" s="226"/>
      <c r="E60" s="227">
        <v>115.69896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141</v>
      </c>
      <c r="AH60" s="213">
        <v>2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>
      <c r="A61" s="220"/>
      <c r="B61" s="221"/>
      <c r="C61" s="257" t="s">
        <v>193</v>
      </c>
      <c r="D61" s="226"/>
      <c r="E61" s="227">
        <v>119.15712000000001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141</v>
      </c>
      <c r="AH61" s="213">
        <v>2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>
      <c r="A62" s="220"/>
      <c r="B62" s="221"/>
      <c r="C62" s="257" t="s">
        <v>194</v>
      </c>
      <c r="D62" s="226"/>
      <c r="E62" s="227">
        <v>162.864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141</v>
      </c>
      <c r="AH62" s="213">
        <v>2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>
      <c r="A63" s="220"/>
      <c r="B63" s="221"/>
      <c r="C63" s="257" t="s">
        <v>195</v>
      </c>
      <c r="D63" s="226"/>
      <c r="E63" s="227">
        <v>184.21727999999999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141</v>
      </c>
      <c r="AH63" s="213">
        <v>2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>
      <c r="A64" s="220"/>
      <c r="B64" s="221"/>
      <c r="C64" s="257" t="s">
        <v>196</v>
      </c>
      <c r="D64" s="226"/>
      <c r="E64" s="227">
        <v>143.95500000000001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141</v>
      </c>
      <c r="AH64" s="213">
        <v>2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>
      <c r="A65" s="220"/>
      <c r="B65" s="221"/>
      <c r="C65" s="257" t="s">
        <v>197</v>
      </c>
      <c r="D65" s="226"/>
      <c r="E65" s="227">
        <v>137.34719999999999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141</v>
      </c>
      <c r="AH65" s="213">
        <v>2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7" t="s">
        <v>198</v>
      </c>
      <c r="D66" s="226"/>
      <c r="E66" s="227">
        <v>139.50695999999999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141</v>
      </c>
      <c r="AH66" s="213">
        <v>2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7" t="s">
        <v>199</v>
      </c>
      <c r="D67" s="226"/>
      <c r="E67" s="227">
        <v>38.471400000000003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141</v>
      </c>
      <c r="AH67" s="213">
        <v>2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7" t="s">
        <v>200</v>
      </c>
      <c r="D68" s="226"/>
      <c r="E68" s="227">
        <v>32.67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141</v>
      </c>
      <c r="AH68" s="213">
        <v>2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>
      <c r="A69" s="220"/>
      <c r="B69" s="221"/>
      <c r="C69" s="257" t="s">
        <v>201</v>
      </c>
      <c r="D69" s="226"/>
      <c r="E69" s="227">
        <v>15.641999999999999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141</v>
      </c>
      <c r="AH69" s="213">
        <v>2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>
      <c r="A70" s="220"/>
      <c r="B70" s="221"/>
      <c r="C70" s="257" t="s">
        <v>202</v>
      </c>
      <c r="D70" s="226"/>
      <c r="E70" s="227">
        <v>2.2183299999999999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141</v>
      </c>
      <c r="AH70" s="213">
        <v>2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>
      <c r="A71" s="220"/>
      <c r="B71" s="221"/>
      <c r="C71" s="257" t="s">
        <v>203</v>
      </c>
      <c r="D71" s="226"/>
      <c r="E71" s="227">
        <v>70.5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141</v>
      </c>
      <c r="AH71" s="213">
        <v>2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>
      <c r="A72" s="220"/>
      <c r="B72" s="221"/>
      <c r="C72" s="257" t="s">
        <v>204</v>
      </c>
      <c r="D72" s="226"/>
      <c r="E72" s="227">
        <v>176.75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141</v>
      </c>
      <c r="AH72" s="213">
        <v>2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>
      <c r="A73" s="220"/>
      <c r="B73" s="221"/>
      <c r="C73" s="258" t="s">
        <v>205</v>
      </c>
      <c r="D73" s="228"/>
      <c r="E73" s="229">
        <v>1347.9412500000001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141</v>
      </c>
      <c r="AH73" s="213">
        <v>3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>
      <c r="A74" s="220"/>
      <c r="B74" s="221"/>
      <c r="C74" s="256" t="s">
        <v>206</v>
      </c>
      <c r="D74" s="226"/>
      <c r="E74" s="227"/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141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>
      <c r="A75" s="220"/>
      <c r="B75" s="221"/>
      <c r="C75" s="254" t="s">
        <v>207</v>
      </c>
      <c r="D75" s="224"/>
      <c r="E75" s="225">
        <v>404.38238000000001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141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>
      <c r="A76" s="220"/>
      <c r="B76" s="221"/>
      <c r="C76" s="253"/>
      <c r="D76" s="246"/>
      <c r="E76" s="246"/>
      <c r="F76" s="246"/>
      <c r="G76" s="246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137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38">
        <v>14</v>
      </c>
      <c r="B77" s="239" t="s">
        <v>208</v>
      </c>
      <c r="C77" s="251" t="s">
        <v>209</v>
      </c>
      <c r="D77" s="240" t="s">
        <v>179</v>
      </c>
      <c r="E77" s="241">
        <v>202.19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 t="s">
        <v>162</v>
      </c>
      <c r="S77" s="243" t="s">
        <v>131</v>
      </c>
      <c r="T77" s="244" t="s">
        <v>131</v>
      </c>
      <c r="U77" s="223">
        <v>0.08</v>
      </c>
      <c r="V77" s="223">
        <f>ROUND(E77*U77,2)</f>
        <v>16.18</v>
      </c>
      <c r="W77" s="223"/>
      <c r="X77" s="223" t="s">
        <v>132</v>
      </c>
      <c r="Y77" s="223" t="s">
        <v>133</v>
      </c>
      <c r="Z77" s="213"/>
      <c r="AA77" s="213"/>
      <c r="AB77" s="213"/>
      <c r="AC77" s="213"/>
      <c r="AD77" s="213"/>
      <c r="AE77" s="213"/>
      <c r="AF77" s="213"/>
      <c r="AG77" s="213" t="s">
        <v>134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33.75" outlineLevel="2">
      <c r="A78" s="220"/>
      <c r="B78" s="221"/>
      <c r="C78" s="252" t="s">
        <v>187</v>
      </c>
      <c r="D78" s="245"/>
      <c r="E78" s="245"/>
      <c r="F78" s="245"/>
      <c r="G78" s="245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136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48" t="str">
        <f>C78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54" t="s">
        <v>210</v>
      </c>
      <c r="D79" s="224"/>
      <c r="E79" s="225">
        <v>202.19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141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>
      <c r="A80" s="220"/>
      <c r="B80" s="221"/>
      <c r="C80" s="253"/>
      <c r="D80" s="246"/>
      <c r="E80" s="246"/>
      <c r="F80" s="246"/>
      <c r="G80" s="246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137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38">
        <v>15</v>
      </c>
      <c r="B81" s="239" t="s">
        <v>211</v>
      </c>
      <c r="C81" s="251" t="s">
        <v>212</v>
      </c>
      <c r="D81" s="240" t="s">
        <v>179</v>
      </c>
      <c r="E81" s="241">
        <v>943.55888000000004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 t="s">
        <v>162</v>
      </c>
      <c r="S81" s="243" t="s">
        <v>131</v>
      </c>
      <c r="T81" s="244" t="s">
        <v>131</v>
      </c>
      <c r="U81" s="223">
        <v>0.3</v>
      </c>
      <c r="V81" s="223">
        <f>ROUND(E81*U81,2)</f>
        <v>283.07</v>
      </c>
      <c r="W81" s="223"/>
      <c r="X81" s="223" t="s">
        <v>132</v>
      </c>
      <c r="Y81" s="223" t="s">
        <v>133</v>
      </c>
      <c r="Z81" s="213"/>
      <c r="AA81" s="213"/>
      <c r="AB81" s="213"/>
      <c r="AC81" s="213"/>
      <c r="AD81" s="213"/>
      <c r="AE81" s="213"/>
      <c r="AF81" s="213"/>
      <c r="AG81" s="213" t="s">
        <v>134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33.75" outlineLevel="2">
      <c r="A82" s="220"/>
      <c r="B82" s="221"/>
      <c r="C82" s="252" t="s">
        <v>187</v>
      </c>
      <c r="D82" s="245"/>
      <c r="E82" s="245"/>
      <c r="F82" s="245"/>
      <c r="G82" s="245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136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48" t="str">
        <f>C82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2" s="213"/>
      <c r="BC82" s="213"/>
      <c r="BD82" s="213"/>
      <c r="BE82" s="213"/>
      <c r="BF82" s="213"/>
      <c r="BG82" s="213"/>
      <c r="BH82" s="213"/>
    </row>
    <row r="83" spans="1:60" outlineLevel="2">
      <c r="A83" s="220"/>
      <c r="B83" s="221"/>
      <c r="C83" s="254" t="s">
        <v>188</v>
      </c>
      <c r="D83" s="224"/>
      <c r="E83" s="225"/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141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>
      <c r="A84" s="220"/>
      <c r="B84" s="221"/>
      <c r="C84" s="256" t="s">
        <v>189</v>
      </c>
      <c r="D84" s="226"/>
      <c r="E84" s="227"/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141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>
      <c r="A85" s="220"/>
      <c r="B85" s="221"/>
      <c r="C85" s="257" t="s">
        <v>190</v>
      </c>
      <c r="D85" s="226"/>
      <c r="E85" s="227"/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141</v>
      </c>
      <c r="AH85" s="213">
        <v>2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>
      <c r="A86" s="220"/>
      <c r="B86" s="221"/>
      <c r="C86" s="257" t="s">
        <v>191</v>
      </c>
      <c r="D86" s="226"/>
      <c r="E86" s="227">
        <v>8.9429999999999996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141</v>
      </c>
      <c r="AH86" s="213">
        <v>2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>
      <c r="A87" s="220"/>
      <c r="B87" s="221"/>
      <c r="C87" s="257" t="s">
        <v>192</v>
      </c>
      <c r="D87" s="226"/>
      <c r="E87" s="227">
        <v>115.69896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141</v>
      </c>
      <c r="AH87" s="213">
        <v>2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>
      <c r="A88" s="220"/>
      <c r="B88" s="221"/>
      <c r="C88" s="257" t="s">
        <v>193</v>
      </c>
      <c r="D88" s="226"/>
      <c r="E88" s="227">
        <v>119.15712000000001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141</v>
      </c>
      <c r="AH88" s="213">
        <v>2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>
      <c r="A89" s="220"/>
      <c r="B89" s="221"/>
      <c r="C89" s="257" t="s">
        <v>194</v>
      </c>
      <c r="D89" s="226"/>
      <c r="E89" s="227">
        <v>162.864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141</v>
      </c>
      <c r="AH89" s="213">
        <v>2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>
      <c r="A90" s="220"/>
      <c r="B90" s="221"/>
      <c r="C90" s="257" t="s">
        <v>195</v>
      </c>
      <c r="D90" s="226"/>
      <c r="E90" s="227">
        <v>184.21727999999999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141</v>
      </c>
      <c r="AH90" s="213">
        <v>2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>
      <c r="A91" s="220"/>
      <c r="B91" s="221"/>
      <c r="C91" s="257" t="s">
        <v>196</v>
      </c>
      <c r="D91" s="226"/>
      <c r="E91" s="227">
        <v>143.95500000000001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141</v>
      </c>
      <c r="AH91" s="213">
        <v>2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>
      <c r="A92" s="220"/>
      <c r="B92" s="221"/>
      <c r="C92" s="257" t="s">
        <v>197</v>
      </c>
      <c r="D92" s="226"/>
      <c r="E92" s="227">
        <v>137.34719999999999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141</v>
      </c>
      <c r="AH92" s="213">
        <v>2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>
      <c r="A93" s="220"/>
      <c r="B93" s="221"/>
      <c r="C93" s="257" t="s">
        <v>198</v>
      </c>
      <c r="D93" s="226"/>
      <c r="E93" s="227">
        <v>139.50695999999999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141</v>
      </c>
      <c r="AH93" s="213">
        <v>2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>
      <c r="A94" s="220"/>
      <c r="B94" s="221"/>
      <c r="C94" s="257" t="s">
        <v>199</v>
      </c>
      <c r="D94" s="226"/>
      <c r="E94" s="227">
        <v>38.471400000000003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141</v>
      </c>
      <c r="AH94" s="213">
        <v>2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>
      <c r="A95" s="220"/>
      <c r="B95" s="221"/>
      <c r="C95" s="257" t="s">
        <v>200</v>
      </c>
      <c r="D95" s="226"/>
      <c r="E95" s="227">
        <v>32.67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141</v>
      </c>
      <c r="AH95" s="213">
        <v>2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>
      <c r="A96" s="220"/>
      <c r="B96" s="221"/>
      <c r="C96" s="257" t="s">
        <v>201</v>
      </c>
      <c r="D96" s="226"/>
      <c r="E96" s="227">
        <v>15.641999999999999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141</v>
      </c>
      <c r="AH96" s="213">
        <v>2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>
      <c r="A97" s="220"/>
      <c r="B97" s="221"/>
      <c r="C97" s="257" t="s">
        <v>202</v>
      </c>
      <c r="D97" s="226"/>
      <c r="E97" s="227">
        <v>2.2183299999999999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141</v>
      </c>
      <c r="AH97" s="213">
        <v>2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>
      <c r="A98" s="220"/>
      <c r="B98" s="221"/>
      <c r="C98" s="257" t="s">
        <v>203</v>
      </c>
      <c r="D98" s="226"/>
      <c r="E98" s="227">
        <v>70.5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141</v>
      </c>
      <c r="AH98" s="213">
        <v>2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>
      <c r="A99" s="220"/>
      <c r="B99" s="221"/>
      <c r="C99" s="257" t="s">
        <v>204</v>
      </c>
      <c r="D99" s="226"/>
      <c r="E99" s="227">
        <v>176.75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141</v>
      </c>
      <c r="AH99" s="213">
        <v>2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>
      <c r="A100" s="220"/>
      <c r="B100" s="221"/>
      <c r="C100" s="258" t="s">
        <v>205</v>
      </c>
      <c r="D100" s="228"/>
      <c r="E100" s="229">
        <v>1347.9412500000001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141</v>
      </c>
      <c r="AH100" s="213">
        <v>3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>
      <c r="A101" s="220"/>
      <c r="B101" s="221"/>
      <c r="C101" s="256" t="s">
        <v>206</v>
      </c>
      <c r="D101" s="226"/>
      <c r="E101" s="227"/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141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>
      <c r="A102" s="220"/>
      <c r="B102" s="221"/>
      <c r="C102" s="254" t="s">
        <v>213</v>
      </c>
      <c r="D102" s="224"/>
      <c r="E102" s="225">
        <v>943.55888000000004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141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>
      <c r="A103" s="220"/>
      <c r="B103" s="221"/>
      <c r="C103" s="253"/>
      <c r="D103" s="246"/>
      <c r="E103" s="246"/>
      <c r="F103" s="246"/>
      <c r="G103" s="246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137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>
      <c r="A104" s="238">
        <v>16</v>
      </c>
      <c r="B104" s="239" t="s">
        <v>214</v>
      </c>
      <c r="C104" s="251" t="s">
        <v>215</v>
      </c>
      <c r="D104" s="240" t="s">
        <v>179</v>
      </c>
      <c r="E104" s="241">
        <v>471.78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21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 t="s">
        <v>162</v>
      </c>
      <c r="S104" s="243" t="s">
        <v>131</v>
      </c>
      <c r="T104" s="244" t="s">
        <v>131</v>
      </c>
      <c r="U104" s="223">
        <v>0.15</v>
      </c>
      <c r="V104" s="223">
        <f>ROUND(E104*U104,2)</f>
        <v>70.77</v>
      </c>
      <c r="W104" s="223"/>
      <c r="X104" s="223" t="s">
        <v>132</v>
      </c>
      <c r="Y104" s="223" t="s">
        <v>133</v>
      </c>
      <c r="Z104" s="213"/>
      <c r="AA104" s="213"/>
      <c r="AB104" s="213"/>
      <c r="AC104" s="213"/>
      <c r="AD104" s="213"/>
      <c r="AE104" s="213"/>
      <c r="AF104" s="213"/>
      <c r="AG104" s="213" t="s">
        <v>134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33.75" outlineLevel="2">
      <c r="A105" s="220"/>
      <c r="B105" s="221"/>
      <c r="C105" s="252" t="s">
        <v>187</v>
      </c>
      <c r="D105" s="245"/>
      <c r="E105" s="245"/>
      <c r="F105" s="245"/>
      <c r="G105" s="245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136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48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213"/>
      <c r="BC105" s="213"/>
      <c r="BD105" s="213"/>
      <c r="BE105" s="213"/>
      <c r="BF105" s="213"/>
      <c r="BG105" s="213"/>
      <c r="BH105" s="213"/>
    </row>
    <row r="106" spans="1:60" outlineLevel="2">
      <c r="A106" s="220"/>
      <c r="B106" s="221"/>
      <c r="C106" s="254" t="s">
        <v>216</v>
      </c>
      <c r="D106" s="224"/>
      <c r="E106" s="225">
        <v>471.78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141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>
      <c r="A107" s="220"/>
      <c r="B107" s="221"/>
      <c r="C107" s="253"/>
      <c r="D107" s="246"/>
      <c r="E107" s="246"/>
      <c r="F107" s="246"/>
      <c r="G107" s="246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137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>
      <c r="A108" s="238">
        <v>17</v>
      </c>
      <c r="B108" s="239" t="s">
        <v>217</v>
      </c>
      <c r="C108" s="251" t="s">
        <v>218</v>
      </c>
      <c r="D108" s="240" t="s">
        <v>179</v>
      </c>
      <c r="E108" s="241">
        <v>6.9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 t="s">
        <v>162</v>
      </c>
      <c r="S108" s="243" t="s">
        <v>131</v>
      </c>
      <c r="T108" s="244" t="s">
        <v>131</v>
      </c>
      <c r="U108" s="223">
        <v>3.53</v>
      </c>
      <c r="V108" s="223">
        <f>ROUND(E108*U108,2)</f>
        <v>24.36</v>
      </c>
      <c r="W108" s="223"/>
      <c r="X108" s="223" t="s">
        <v>132</v>
      </c>
      <c r="Y108" s="223" t="s">
        <v>133</v>
      </c>
      <c r="Z108" s="213"/>
      <c r="AA108" s="213"/>
      <c r="AB108" s="213"/>
      <c r="AC108" s="213"/>
      <c r="AD108" s="213"/>
      <c r="AE108" s="213"/>
      <c r="AF108" s="213"/>
      <c r="AG108" s="213" t="s">
        <v>134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>
      <c r="A109" s="220"/>
      <c r="B109" s="221"/>
      <c r="C109" s="252" t="s">
        <v>219</v>
      </c>
      <c r="D109" s="245"/>
      <c r="E109" s="245"/>
      <c r="F109" s="245"/>
      <c r="G109" s="245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136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54" t="s">
        <v>220</v>
      </c>
      <c r="D110" s="224"/>
      <c r="E110" s="225">
        <v>4.5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141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>
      <c r="A111" s="220"/>
      <c r="B111" s="221"/>
      <c r="C111" s="254" t="s">
        <v>221</v>
      </c>
      <c r="D111" s="224"/>
      <c r="E111" s="225">
        <v>2.4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141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>
      <c r="A112" s="220"/>
      <c r="B112" s="221"/>
      <c r="C112" s="253"/>
      <c r="D112" s="246"/>
      <c r="E112" s="246"/>
      <c r="F112" s="246"/>
      <c r="G112" s="246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>
      <c r="A113" s="238">
        <v>18</v>
      </c>
      <c r="B113" s="239" t="s">
        <v>222</v>
      </c>
      <c r="C113" s="251" t="s">
        <v>223</v>
      </c>
      <c r="D113" s="240" t="s">
        <v>129</v>
      </c>
      <c r="E113" s="241">
        <v>2597.5405999999998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8.5999999999999998E-4</v>
      </c>
      <c r="O113" s="241">
        <f>ROUND(E113*N113,2)</f>
        <v>2.23</v>
      </c>
      <c r="P113" s="241">
        <v>0</v>
      </c>
      <c r="Q113" s="241">
        <f>ROUND(E113*P113,2)</f>
        <v>0</v>
      </c>
      <c r="R113" s="243" t="s">
        <v>162</v>
      </c>
      <c r="S113" s="243" t="s">
        <v>131</v>
      </c>
      <c r="T113" s="244" t="s">
        <v>131</v>
      </c>
      <c r="U113" s="223">
        <v>0.48</v>
      </c>
      <c r="V113" s="223">
        <f>ROUND(E113*U113,2)</f>
        <v>1246.82</v>
      </c>
      <c r="W113" s="223"/>
      <c r="X113" s="223" t="s">
        <v>132</v>
      </c>
      <c r="Y113" s="223" t="s">
        <v>133</v>
      </c>
      <c r="Z113" s="213"/>
      <c r="AA113" s="213"/>
      <c r="AB113" s="213"/>
      <c r="AC113" s="213"/>
      <c r="AD113" s="213"/>
      <c r="AE113" s="213"/>
      <c r="AF113" s="213"/>
      <c r="AG113" s="213" t="s">
        <v>134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>
      <c r="A114" s="220"/>
      <c r="B114" s="221"/>
      <c r="C114" s="252" t="s">
        <v>224</v>
      </c>
      <c r="D114" s="245"/>
      <c r="E114" s="245"/>
      <c r="F114" s="245"/>
      <c r="G114" s="245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136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4" t="s">
        <v>225</v>
      </c>
      <c r="D115" s="224"/>
      <c r="E115" s="225">
        <v>17.1814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141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>
      <c r="A116" s="220"/>
      <c r="B116" s="221"/>
      <c r="C116" s="254" t="s">
        <v>226</v>
      </c>
      <c r="D116" s="224"/>
      <c r="E116" s="225">
        <v>223.626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141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4" t="s">
        <v>227</v>
      </c>
      <c r="D117" s="224"/>
      <c r="E117" s="225">
        <v>229.0368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141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>
      <c r="A118" s="220"/>
      <c r="B118" s="221"/>
      <c r="C118" s="254" t="s">
        <v>228</v>
      </c>
      <c r="D118" s="224"/>
      <c r="E118" s="225">
        <v>306.51839999999999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141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>
      <c r="A119" s="220"/>
      <c r="B119" s="221"/>
      <c r="C119" s="254" t="s">
        <v>229</v>
      </c>
      <c r="D119" s="224"/>
      <c r="E119" s="225">
        <v>341.23360000000002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141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>
      <c r="A120" s="220"/>
      <c r="B120" s="221"/>
      <c r="C120" s="254" t="s">
        <v>230</v>
      </c>
      <c r="D120" s="224"/>
      <c r="E120" s="225">
        <v>278.31299999999999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141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>
      <c r="A121" s="220"/>
      <c r="B121" s="221"/>
      <c r="C121" s="254" t="s">
        <v>231</v>
      </c>
      <c r="D121" s="224"/>
      <c r="E121" s="225">
        <v>267.21600000000001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141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>
      <c r="A122" s="220"/>
      <c r="B122" s="221"/>
      <c r="C122" s="254" t="s">
        <v>232</v>
      </c>
      <c r="D122" s="224"/>
      <c r="E122" s="225">
        <v>270.95839999999998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141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>
      <c r="A123" s="220"/>
      <c r="B123" s="221"/>
      <c r="C123" s="254" t="s">
        <v>233</v>
      </c>
      <c r="D123" s="224"/>
      <c r="E123" s="225">
        <v>77.516999999999996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141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4" t="s">
        <v>234</v>
      </c>
      <c r="D124" s="224"/>
      <c r="E124" s="225">
        <v>60.75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141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>
      <c r="A125" s="220"/>
      <c r="B125" s="221"/>
      <c r="C125" s="254" t="s">
        <v>235</v>
      </c>
      <c r="D125" s="224"/>
      <c r="E125" s="225">
        <v>30.69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141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>
      <c r="A126" s="220"/>
      <c r="B126" s="221"/>
      <c r="C126" s="254" t="s">
        <v>236</v>
      </c>
      <c r="D126" s="224"/>
      <c r="E126" s="225">
        <v>141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141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>
      <c r="A127" s="220"/>
      <c r="B127" s="221"/>
      <c r="C127" s="254" t="s">
        <v>237</v>
      </c>
      <c r="D127" s="224"/>
      <c r="E127" s="225">
        <v>353.5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141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>
      <c r="A128" s="220"/>
      <c r="B128" s="221"/>
      <c r="C128" s="253"/>
      <c r="D128" s="246"/>
      <c r="E128" s="246"/>
      <c r="F128" s="246"/>
      <c r="G128" s="246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137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>
      <c r="A129" s="238">
        <v>19</v>
      </c>
      <c r="B129" s="239" t="s">
        <v>238</v>
      </c>
      <c r="C129" s="251" t="s">
        <v>239</v>
      </c>
      <c r="D129" s="240" t="s">
        <v>129</v>
      </c>
      <c r="E129" s="241">
        <v>2597.5405999999998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162</v>
      </c>
      <c r="S129" s="243" t="s">
        <v>131</v>
      </c>
      <c r="T129" s="244" t="s">
        <v>131</v>
      </c>
      <c r="U129" s="223">
        <v>0.33</v>
      </c>
      <c r="V129" s="223">
        <f>ROUND(E129*U129,2)</f>
        <v>857.19</v>
      </c>
      <c r="W129" s="223"/>
      <c r="X129" s="223" t="s">
        <v>132</v>
      </c>
      <c r="Y129" s="223" t="s">
        <v>133</v>
      </c>
      <c r="Z129" s="213"/>
      <c r="AA129" s="213"/>
      <c r="AB129" s="213"/>
      <c r="AC129" s="213"/>
      <c r="AD129" s="213"/>
      <c r="AE129" s="213"/>
      <c r="AF129" s="213"/>
      <c r="AG129" s="213" t="s">
        <v>134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52" t="s">
        <v>240</v>
      </c>
      <c r="D130" s="245"/>
      <c r="E130" s="245"/>
      <c r="F130" s="245"/>
      <c r="G130" s="245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136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>
      <c r="A131" s="220"/>
      <c r="B131" s="221"/>
      <c r="C131" s="254" t="s">
        <v>241</v>
      </c>
      <c r="D131" s="224"/>
      <c r="E131" s="225">
        <v>2597.5405999999998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141</v>
      </c>
      <c r="AH131" s="213">
        <v>5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>
      <c r="A132" s="220"/>
      <c r="B132" s="221"/>
      <c r="C132" s="253"/>
      <c r="D132" s="246"/>
      <c r="E132" s="246"/>
      <c r="F132" s="246"/>
      <c r="G132" s="246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137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38">
        <v>20</v>
      </c>
      <c r="B133" s="239" t="s">
        <v>242</v>
      </c>
      <c r="C133" s="251" t="s">
        <v>243</v>
      </c>
      <c r="D133" s="240" t="s">
        <v>179</v>
      </c>
      <c r="E133" s="241">
        <v>741.36769000000004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21</v>
      </c>
      <c r="M133" s="243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3" t="s">
        <v>162</v>
      </c>
      <c r="S133" s="243" t="s">
        <v>131</v>
      </c>
      <c r="T133" s="244" t="s">
        <v>131</v>
      </c>
      <c r="U133" s="223">
        <v>0.52</v>
      </c>
      <c r="V133" s="223">
        <f>ROUND(E133*U133,2)</f>
        <v>385.51</v>
      </c>
      <c r="W133" s="223"/>
      <c r="X133" s="223" t="s">
        <v>132</v>
      </c>
      <c r="Y133" s="223" t="s">
        <v>133</v>
      </c>
      <c r="Z133" s="213"/>
      <c r="AA133" s="213"/>
      <c r="AB133" s="213"/>
      <c r="AC133" s="213"/>
      <c r="AD133" s="213"/>
      <c r="AE133" s="213"/>
      <c r="AF133" s="213"/>
      <c r="AG133" s="213" t="s">
        <v>134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>
      <c r="A134" s="220"/>
      <c r="B134" s="221"/>
      <c r="C134" s="252" t="s">
        <v>244</v>
      </c>
      <c r="D134" s="245"/>
      <c r="E134" s="245"/>
      <c r="F134" s="245"/>
      <c r="G134" s="245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136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48" t="str">
        <f>C134</f>
        <v>bez naložení do dopravní nádoby, ale s vyprázdněním dopravní nádoby na hromadu nebo na dopravní prostředek,</v>
      </c>
      <c r="BB134" s="213"/>
      <c r="BC134" s="213"/>
      <c r="BD134" s="213"/>
      <c r="BE134" s="213"/>
      <c r="BF134" s="213"/>
      <c r="BG134" s="213"/>
      <c r="BH134" s="213"/>
    </row>
    <row r="135" spans="1:60" outlineLevel="2">
      <c r="A135" s="220"/>
      <c r="B135" s="221"/>
      <c r="C135" s="254" t="s">
        <v>188</v>
      </c>
      <c r="D135" s="224"/>
      <c r="E135" s="225"/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141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>
      <c r="A136" s="220"/>
      <c r="B136" s="221"/>
      <c r="C136" s="256" t="s">
        <v>189</v>
      </c>
      <c r="D136" s="226"/>
      <c r="E136" s="227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141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>
      <c r="A137" s="220"/>
      <c r="B137" s="221"/>
      <c r="C137" s="257" t="s">
        <v>190</v>
      </c>
      <c r="D137" s="226"/>
      <c r="E137" s="227"/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141</v>
      </c>
      <c r="AH137" s="213">
        <v>2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>
      <c r="A138" s="220"/>
      <c r="B138" s="221"/>
      <c r="C138" s="257" t="s">
        <v>191</v>
      </c>
      <c r="D138" s="226"/>
      <c r="E138" s="227">
        <v>8.9429999999999996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141</v>
      </c>
      <c r="AH138" s="213">
        <v>2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>
      <c r="A139" s="220"/>
      <c r="B139" s="221"/>
      <c r="C139" s="257" t="s">
        <v>192</v>
      </c>
      <c r="D139" s="226"/>
      <c r="E139" s="227">
        <v>115.69896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141</v>
      </c>
      <c r="AH139" s="213">
        <v>2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>
      <c r="A140" s="220"/>
      <c r="B140" s="221"/>
      <c r="C140" s="257" t="s">
        <v>193</v>
      </c>
      <c r="D140" s="226"/>
      <c r="E140" s="227">
        <v>119.15712000000001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141</v>
      </c>
      <c r="AH140" s="213">
        <v>2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>
      <c r="A141" s="220"/>
      <c r="B141" s="221"/>
      <c r="C141" s="257" t="s">
        <v>194</v>
      </c>
      <c r="D141" s="226"/>
      <c r="E141" s="227">
        <v>162.864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141</v>
      </c>
      <c r="AH141" s="213">
        <v>2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>
      <c r="A142" s="220"/>
      <c r="B142" s="221"/>
      <c r="C142" s="257" t="s">
        <v>195</v>
      </c>
      <c r="D142" s="226"/>
      <c r="E142" s="227">
        <v>184.21727999999999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141</v>
      </c>
      <c r="AH142" s="213">
        <v>2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>
      <c r="A143" s="220"/>
      <c r="B143" s="221"/>
      <c r="C143" s="257" t="s">
        <v>196</v>
      </c>
      <c r="D143" s="226"/>
      <c r="E143" s="227">
        <v>143.95500000000001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141</v>
      </c>
      <c r="AH143" s="213">
        <v>2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>
      <c r="A144" s="220"/>
      <c r="B144" s="221"/>
      <c r="C144" s="257" t="s">
        <v>197</v>
      </c>
      <c r="D144" s="226"/>
      <c r="E144" s="227">
        <v>137.34719999999999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141</v>
      </c>
      <c r="AH144" s="213">
        <v>2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>
      <c r="A145" s="220"/>
      <c r="B145" s="221"/>
      <c r="C145" s="257" t="s">
        <v>198</v>
      </c>
      <c r="D145" s="226"/>
      <c r="E145" s="227">
        <v>139.50695999999999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141</v>
      </c>
      <c r="AH145" s="213">
        <v>2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>
      <c r="A146" s="220"/>
      <c r="B146" s="221"/>
      <c r="C146" s="257" t="s">
        <v>199</v>
      </c>
      <c r="D146" s="226"/>
      <c r="E146" s="227">
        <v>38.471400000000003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141</v>
      </c>
      <c r="AH146" s="213">
        <v>2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>
      <c r="A147" s="220"/>
      <c r="B147" s="221"/>
      <c r="C147" s="257" t="s">
        <v>200</v>
      </c>
      <c r="D147" s="226"/>
      <c r="E147" s="227">
        <v>32.67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141</v>
      </c>
      <c r="AH147" s="213">
        <v>2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>
      <c r="A148" s="220"/>
      <c r="B148" s="221"/>
      <c r="C148" s="257" t="s">
        <v>201</v>
      </c>
      <c r="D148" s="226"/>
      <c r="E148" s="227">
        <v>15.641999999999999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141</v>
      </c>
      <c r="AH148" s="213">
        <v>2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>
      <c r="A149" s="220"/>
      <c r="B149" s="221"/>
      <c r="C149" s="257" t="s">
        <v>202</v>
      </c>
      <c r="D149" s="226"/>
      <c r="E149" s="227">
        <v>2.2183299999999999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141</v>
      </c>
      <c r="AH149" s="213">
        <v>2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>
      <c r="A150" s="220"/>
      <c r="B150" s="221"/>
      <c r="C150" s="257" t="s">
        <v>203</v>
      </c>
      <c r="D150" s="226"/>
      <c r="E150" s="227">
        <v>70.5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141</v>
      </c>
      <c r="AH150" s="213">
        <v>2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>
      <c r="A151" s="220"/>
      <c r="B151" s="221"/>
      <c r="C151" s="257" t="s">
        <v>204</v>
      </c>
      <c r="D151" s="226"/>
      <c r="E151" s="227">
        <v>176.75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141</v>
      </c>
      <c r="AH151" s="213">
        <v>2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>
      <c r="A152" s="220"/>
      <c r="B152" s="221"/>
      <c r="C152" s="258" t="s">
        <v>205</v>
      </c>
      <c r="D152" s="228"/>
      <c r="E152" s="229">
        <v>1347.9412500000001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141</v>
      </c>
      <c r="AH152" s="213">
        <v>3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>
      <c r="A153" s="220"/>
      <c r="B153" s="221"/>
      <c r="C153" s="256" t="s">
        <v>206</v>
      </c>
      <c r="D153" s="226"/>
      <c r="E153" s="227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141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>
      <c r="A154" s="220"/>
      <c r="B154" s="221"/>
      <c r="C154" s="254" t="s">
        <v>245</v>
      </c>
      <c r="D154" s="224"/>
      <c r="E154" s="225">
        <v>741.36769000000004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141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>
      <c r="A155" s="220"/>
      <c r="B155" s="221"/>
      <c r="C155" s="253"/>
      <c r="D155" s="246"/>
      <c r="E155" s="246"/>
      <c r="F155" s="246"/>
      <c r="G155" s="246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137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>
      <c r="A156" s="238">
        <v>21</v>
      </c>
      <c r="B156" s="239" t="s">
        <v>246</v>
      </c>
      <c r="C156" s="251" t="s">
        <v>247</v>
      </c>
      <c r="D156" s="240" t="s">
        <v>179</v>
      </c>
      <c r="E156" s="241">
        <v>1347.9412600000001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3" t="s">
        <v>162</v>
      </c>
      <c r="S156" s="243" t="s">
        <v>131</v>
      </c>
      <c r="T156" s="244" t="s">
        <v>131</v>
      </c>
      <c r="U156" s="223">
        <v>1.0999999999999999E-2</v>
      </c>
      <c r="V156" s="223">
        <f>ROUND(E156*U156,2)</f>
        <v>14.83</v>
      </c>
      <c r="W156" s="223"/>
      <c r="X156" s="223" t="s">
        <v>132</v>
      </c>
      <c r="Y156" s="223" t="s">
        <v>133</v>
      </c>
      <c r="Z156" s="213"/>
      <c r="AA156" s="213"/>
      <c r="AB156" s="213"/>
      <c r="AC156" s="213"/>
      <c r="AD156" s="213"/>
      <c r="AE156" s="213"/>
      <c r="AF156" s="213"/>
      <c r="AG156" s="213" t="s">
        <v>134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>
      <c r="A157" s="220"/>
      <c r="B157" s="221"/>
      <c r="C157" s="252" t="s">
        <v>248</v>
      </c>
      <c r="D157" s="245"/>
      <c r="E157" s="245"/>
      <c r="F157" s="245"/>
      <c r="G157" s="245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136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48" t="str">
        <f>C157</f>
        <v>po suchu, bez ohledu na druh dopravního prostředku, bez naložení výkopku, avšak se složením bez rozhrnutí,</v>
      </c>
      <c r="BB157" s="213"/>
      <c r="BC157" s="213"/>
      <c r="BD157" s="213"/>
      <c r="BE157" s="213"/>
      <c r="BF157" s="213"/>
      <c r="BG157" s="213"/>
      <c r="BH157" s="213"/>
    </row>
    <row r="158" spans="1:60" outlineLevel="2">
      <c r="A158" s="220"/>
      <c r="B158" s="221"/>
      <c r="C158" s="254" t="s">
        <v>249</v>
      </c>
      <c r="D158" s="224"/>
      <c r="E158" s="225">
        <v>404.38238000000001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141</v>
      </c>
      <c r="AH158" s="213">
        <v>5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>
      <c r="A159" s="220"/>
      <c r="B159" s="221"/>
      <c r="C159" s="254" t="s">
        <v>250</v>
      </c>
      <c r="D159" s="224"/>
      <c r="E159" s="225">
        <v>943.55888000000004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141</v>
      </c>
      <c r="AH159" s="213">
        <v>5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>
      <c r="A160" s="220"/>
      <c r="B160" s="221"/>
      <c r="C160" s="253"/>
      <c r="D160" s="246"/>
      <c r="E160" s="246"/>
      <c r="F160" s="246"/>
      <c r="G160" s="246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137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>
      <c r="A161" s="238">
        <v>22</v>
      </c>
      <c r="B161" s="239" t="s">
        <v>251</v>
      </c>
      <c r="C161" s="251" t="s">
        <v>252</v>
      </c>
      <c r="D161" s="240" t="s">
        <v>179</v>
      </c>
      <c r="E161" s="241">
        <v>1347.9412500000001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21</v>
      </c>
      <c r="M161" s="243">
        <f>G161*(1+L161/100)</f>
        <v>0</v>
      </c>
      <c r="N161" s="241">
        <v>0</v>
      </c>
      <c r="O161" s="241">
        <f>ROUND(E161*N161,2)</f>
        <v>0</v>
      </c>
      <c r="P161" s="241">
        <v>0</v>
      </c>
      <c r="Q161" s="241">
        <f>ROUND(E161*P161,2)</f>
        <v>0</v>
      </c>
      <c r="R161" s="243" t="s">
        <v>162</v>
      </c>
      <c r="S161" s="243" t="s">
        <v>131</v>
      </c>
      <c r="T161" s="244" t="s">
        <v>131</v>
      </c>
      <c r="U161" s="223">
        <v>0.01</v>
      </c>
      <c r="V161" s="223">
        <f>ROUND(E161*U161,2)</f>
        <v>13.48</v>
      </c>
      <c r="W161" s="223"/>
      <c r="X161" s="223" t="s">
        <v>132</v>
      </c>
      <c r="Y161" s="223" t="s">
        <v>133</v>
      </c>
      <c r="Z161" s="213"/>
      <c r="AA161" s="213"/>
      <c r="AB161" s="213"/>
      <c r="AC161" s="213"/>
      <c r="AD161" s="213"/>
      <c r="AE161" s="213"/>
      <c r="AF161" s="213"/>
      <c r="AG161" s="213" t="s">
        <v>134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>
      <c r="A162" s="220"/>
      <c r="B162" s="221"/>
      <c r="C162" s="254" t="s">
        <v>253</v>
      </c>
      <c r="D162" s="224"/>
      <c r="E162" s="225">
        <v>1347.9412600000001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141</v>
      </c>
      <c r="AH162" s="213">
        <v>5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>
      <c r="A163" s="220"/>
      <c r="B163" s="221"/>
      <c r="C163" s="253"/>
      <c r="D163" s="246"/>
      <c r="E163" s="246"/>
      <c r="F163" s="246"/>
      <c r="G163" s="246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137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>
      <c r="A164" s="238">
        <v>23</v>
      </c>
      <c r="B164" s="239" t="s">
        <v>254</v>
      </c>
      <c r="C164" s="251" t="s">
        <v>255</v>
      </c>
      <c r="D164" s="240" t="s">
        <v>179</v>
      </c>
      <c r="E164" s="241">
        <v>1138.12625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1">
        <v>0</v>
      </c>
      <c r="O164" s="241">
        <f>ROUND(E164*N164,2)</f>
        <v>0</v>
      </c>
      <c r="P164" s="241">
        <v>0</v>
      </c>
      <c r="Q164" s="241">
        <f>ROUND(E164*P164,2)</f>
        <v>0</v>
      </c>
      <c r="R164" s="243" t="s">
        <v>162</v>
      </c>
      <c r="S164" s="243" t="s">
        <v>131</v>
      </c>
      <c r="T164" s="244" t="s">
        <v>131</v>
      </c>
      <c r="U164" s="223">
        <v>0.2</v>
      </c>
      <c r="V164" s="223">
        <f>ROUND(E164*U164,2)</f>
        <v>227.63</v>
      </c>
      <c r="W164" s="223"/>
      <c r="X164" s="223" t="s">
        <v>132</v>
      </c>
      <c r="Y164" s="223" t="s">
        <v>133</v>
      </c>
      <c r="Z164" s="213"/>
      <c r="AA164" s="213"/>
      <c r="AB164" s="213"/>
      <c r="AC164" s="213"/>
      <c r="AD164" s="213"/>
      <c r="AE164" s="213"/>
      <c r="AF164" s="213"/>
      <c r="AG164" s="213" t="s">
        <v>134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>
      <c r="A165" s="220"/>
      <c r="B165" s="221"/>
      <c r="C165" s="252" t="s">
        <v>256</v>
      </c>
      <c r="D165" s="245"/>
      <c r="E165" s="245"/>
      <c r="F165" s="245"/>
      <c r="G165" s="245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136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>
      <c r="A166" s="220"/>
      <c r="B166" s="221"/>
      <c r="C166" s="259" t="s">
        <v>257</v>
      </c>
      <c r="D166" s="249"/>
      <c r="E166" s="249"/>
      <c r="F166" s="249"/>
      <c r="G166" s="249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258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>
      <c r="A167" s="220"/>
      <c r="B167" s="221"/>
      <c r="C167" s="254" t="s">
        <v>259</v>
      </c>
      <c r="D167" s="224"/>
      <c r="E167" s="225"/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141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3">
      <c r="A168" s="220"/>
      <c r="B168" s="221"/>
      <c r="C168" s="254" t="s">
        <v>249</v>
      </c>
      <c r="D168" s="224"/>
      <c r="E168" s="225">
        <v>404.38238000000001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141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>
      <c r="A169" s="220"/>
      <c r="B169" s="221"/>
      <c r="C169" s="254" t="s">
        <v>250</v>
      </c>
      <c r="D169" s="224"/>
      <c r="E169" s="225">
        <v>943.55888000000004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141</v>
      </c>
      <c r="AH169" s="213">
        <v>5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>
      <c r="A170" s="220"/>
      <c r="B170" s="221"/>
      <c r="C170" s="254" t="s">
        <v>260</v>
      </c>
      <c r="D170" s="224"/>
      <c r="E170" s="225">
        <v>-46.4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141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>
      <c r="A171" s="220"/>
      <c r="B171" s="221"/>
      <c r="C171" s="254" t="s">
        <v>261</v>
      </c>
      <c r="D171" s="224"/>
      <c r="E171" s="225">
        <v>-262.08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141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>
      <c r="A172" s="220"/>
      <c r="B172" s="221"/>
      <c r="C172" s="254" t="s">
        <v>262</v>
      </c>
      <c r="D172" s="224"/>
      <c r="E172" s="225">
        <v>-9.36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141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>
      <c r="A173" s="220"/>
      <c r="B173" s="221"/>
      <c r="C173" s="254" t="s">
        <v>263</v>
      </c>
      <c r="D173" s="224"/>
      <c r="E173" s="225">
        <v>-11.75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141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>
      <c r="A174" s="220"/>
      <c r="B174" s="221"/>
      <c r="C174" s="254" t="s">
        <v>264</v>
      </c>
      <c r="D174" s="224"/>
      <c r="E174" s="225">
        <v>-22.725000000000001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141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>
      <c r="A175" s="220"/>
      <c r="B175" s="221"/>
      <c r="C175" s="254" t="s">
        <v>265</v>
      </c>
      <c r="D175" s="224"/>
      <c r="E175" s="225">
        <v>142.5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141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>
      <c r="A176" s="220"/>
      <c r="B176" s="221"/>
      <c r="C176" s="253"/>
      <c r="D176" s="246"/>
      <c r="E176" s="246"/>
      <c r="F176" s="246"/>
      <c r="G176" s="246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137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38">
        <v>24</v>
      </c>
      <c r="B177" s="239" t="s">
        <v>266</v>
      </c>
      <c r="C177" s="251" t="s">
        <v>837</v>
      </c>
      <c r="D177" s="240" t="s">
        <v>179</v>
      </c>
      <c r="E177" s="241">
        <v>264.17948999999999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21</v>
      </c>
      <c r="M177" s="243">
        <f>G177*(1+L177/100)</f>
        <v>0</v>
      </c>
      <c r="N177" s="241">
        <v>1.7</v>
      </c>
      <c r="O177" s="241">
        <f>ROUND(E177*N177,2)</f>
        <v>449.11</v>
      </c>
      <c r="P177" s="241">
        <v>0</v>
      </c>
      <c r="Q177" s="241">
        <f>ROUND(E177*P177,2)</f>
        <v>0</v>
      </c>
      <c r="R177" s="243" t="s">
        <v>162</v>
      </c>
      <c r="S177" s="243" t="s">
        <v>131</v>
      </c>
      <c r="T177" s="244" t="s">
        <v>131</v>
      </c>
      <c r="U177" s="223">
        <v>1.59</v>
      </c>
      <c r="V177" s="223">
        <f>ROUND(E177*U177,2)</f>
        <v>420.05</v>
      </c>
      <c r="W177" s="223"/>
      <c r="X177" s="223" t="s">
        <v>132</v>
      </c>
      <c r="Y177" s="223" t="s">
        <v>133</v>
      </c>
      <c r="Z177" s="213"/>
      <c r="AA177" s="213"/>
      <c r="AB177" s="213"/>
      <c r="AC177" s="213"/>
      <c r="AD177" s="213"/>
      <c r="AE177" s="213"/>
      <c r="AF177" s="213"/>
      <c r="AG177" s="213" t="s">
        <v>134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2.5" outlineLevel="2">
      <c r="A178" s="220"/>
      <c r="B178" s="221"/>
      <c r="C178" s="252" t="s">
        <v>267</v>
      </c>
      <c r="D178" s="245"/>
      <c r="E178" s="245"/>
      <c r="F178" s="245"/>
      <c r="G178" s="245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136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48" t="str">
        <f>C178</f>
        <v>sypaninou z vhodných hornin tř. 1 - 4 nebo materiálem připraveným podél výkopu ve vzdálenosti do 3 m od jeho kraje, pro jakoukoliv hloubku výkopu a jakoukoliv míru zhutnění,</v>
      </c>
      <c r="BB178" s="213"/>
      <c r="BC178" s="213"/>
      <c r="BD178" s="213"/>
      <c r="BE178" s="213"/>
      <c r="BF178" s="213"/>
      <c r="BG178" s="213"/>
      <c r="BH178" s="213"/>
    </row>
    <row r="179" spans="1:60" outlineLevel="2">
      <c r="A179" s="220"/>
      <c r="B179" s="221"/>
      <c r="C179" s="254" t="s">
        <v>268</v>
      </c>
      <c r="D179" s="224"/>
      <c r="E179" s="225">
        <v>222.89279999999999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141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>
      <c r="A180" s="220"/>
      <c r="B180" s="221"/>
      <c r="C180" s="254" t="s">
        <v>269</v>
      </c>
      <c r="D180" s="224"/>
      <c r="E180" s="225">
        <v>8.4415499999999994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141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>
      <c r="A181" s="220"/>
      <c r="B181" s="221"/>
      <c r="C181" s="254" t="s">
        <v>270</v>
      </c>
      <c r="D181" s="224"/>
      <c r="E181" s="225">
        <v>11.0121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141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>
      <c r="A182" s="220"/>
      <c r="B182" s="221"/>
      <c r="C182" s="254" t="s">
        <v>271</v>
      </c>
      <c r="D182" s="224"/>
      <c r="E182" s="225">
        <v>21.83304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141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>
      <c r="A183" s="220"/>
      <c r="B183" s="221"/>
      <c r="C183" s="253"/>
      <c r="D183" s="246"/>
      <c r="E183" s="246"/>
      <c r="F183" s="246"/>
      <c r="G183" s="246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137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>
      <c r="A184" s="238">
        <v>25</v>
      </c>
      <c r="B184" s="239" t="s">
        <v>272</v>
      </c>
      <c r="C184" s="251" t="s">
        <v>273</v>
      </c>
      <c r="D184" s="240" t="s">
        <v>129</v>
      </c>
      <c r="E184" s="241">
        <v>132.4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21</v>
      </c>
      <c r="M184" s="243">
        <f>G184*(1+L184/100)</f>
        <v>0</v>
      </c>
      <c r="N184" s="241">
        <v>0</v>
      </c>
      <c r="O184" s="241">
        <f>ROUND(E184*N184,2)</f>
        <v>0</v>
      </c>
      <c r="P184" s="241">
        <v>0</v>
      </c>
      <c r="Q184" s="241">
        <f>ROUND(E184*P184,2)</f>
        <v>0</v>
      </c>
      <c r="R184" s="243" t="s">
        <v>274</v>
      </c>
      <c r="S184" s="243" t="s">
        <v>131</v>
      </c>
      <c r="T184" s="244" t="s">
        <v>131</v>
      </c>
      <c r="U184" s="223">
        <v>0.06</v>
      </c>
      <c r="V184" s="223">
        <f>ROUND(E184*U184,2)</f>
        <v>7.94</v>
      </c>
      <c r="W184" s="223"/>
      <c r="X184" s="223" t="s">
        <v>132</v>
      </c>
      <c r="Y184" s="223" t="s">
        <v>133</v>
      </c>
      <c r="Z184" s="213"/>
      <c r="AA184" s="213"/>
      <c r="AB184" s="213"/>
      <c r="AC184" s="213"/>
      <c r="AD184" s="213"/>
      <c r="AE184" s="213"/>
      <c r="AF184" s="213"/>
      <c r="AG184" s="213" t="s">
        <v>134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>
      <c r="A185" s="220"/>
      <c r="B185" s="221"/>
      <c r="C185" s="252" t="s">
        <v>275</v>
      </c>
      <c r="D185" s="245"/>
      <c r="E185" s="245"/>
      <c r="F185" s="245"/>
      <c r="G185" s="245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136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>
      <c r="A186" s="220"/>
      <c r="B186" s="221"/>
      <c r="C186" s="253"/>
      <c r="D186" s="246"/>
      <c r="E186" s="246"/>
      <c r="F186" s="246"/>
      <c r="G186" s="246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137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>
      <c r="A187" s="238">
        <v>26</v>
      </c>
      <c r="B187" s="239" t="s">
        <v>276</v>
      </c>
      <c r="C187" s="251" t="s">
        <v>277</v>
      </c>
      <c r="D187" s="240" t="s">
        <v>129</v>
      </c>
      <c r="E187" s="241">
        <v>1478.36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1">
        <v>0</v>
      </c>
      <c r="O187" s="241">
        <f>ROUND(E187*N187,2)</f>
        <v>0</v>
      </c>
      <c r="P187" s="241">
        <v>0</v>
      </c>
      <c r="Q187" s="241">
        <f>ROUND(E187*P187,2)</f>
        <v>0</v>
      </c>
      <c r="R187" s="243" t="s">
        <v>162</v>
      </c>
      <c r="S187" s="243" t="s">
        <v>131</v>
      </c>
      <c r="T187" s="244" t="s">
        <v>131</v>
      </c>
      <c r="U187" s="223">
        <v>1.7999999999999999E-2</v>
      </c>
      <c r="V187" s="223">
        <f>ROUND(E187*U187,2)</f>
        <v>26.61</v>
      </c>
      <c r="W187" s="223"/>
      <c r="X187" s="223" t="s">
        <v>132</v>
      </c>
      <c r="Y187" s="223" t="s">
        <v>133</v>
      </c>
      <c r="Z187" s="213"/>
      <c r="AA187" s="213"/>
      <c r="AB187" s="213"/>
      <c r="AC187" s="213"/>
      <c r="AD187" s="213"/>
      <c r="AE187" s="213"/>
      <c r="AF187" s="213"/>
      <c r="AG187" s="213" t="s">
        <v>134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>
      <c r="A188" s="220"/>
      <c r="B188" s="221"/>
      <c r="C188" s="252" t="s">
        <v>278</v>
      </c>
      <c r="D188" s="245"/>
      <c r="E188" s="245"/>
      <c r="F188" s="245"/>
      <c r="G188" s="245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136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>
      <c r="A189" s="220"/>
      <c r="B189" s="221"/>
      <c r="C189" s="254" t="s">
        <v>279</v>
      </c>
      <c r="D189" s="224"/>
      <c r="E189" s="225">
        <v>1478.36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141</v>
      </c>
      <c r="AH189" s="213">
        <v>5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>
      <c r="A190" s="220"/>
      <c r="B190" s="221"/>
      <c r="C190" s="253"/>
      <c r="D190" s="246"/>
      <c r="E190" s="246"/>
      <c r="F190" s="246"/>
      <c r="G190" s="246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137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>
      <c r="A191" s="238">
        <v>27</v>
      </c>
      <c r="B191" s="239" t="s">
        <v>280</v>
      </c>
      <c r="C191" s="251" t="s">
        <v>281</v>
      </c>
      <c r="D191" s="240" t="s">
        <v>129</v>
      </c>
      <c r="E191" s="241">
        <v>132.4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21</v>
      </c>
      <c r="M191" s="243">
        <f>G191*(1+L191/100)</f>
        <v>0</v>
      </c>
      <c r="N191" s="241">
        <v>0</v>
      </c>
      <c r="O191" s="241">
        <f>ROUND(E191*N191,2)</f>
        <v>0</v>
      </c>
      <c r="P191" s="241">
        <v>0</v>
      </c>
      <c r="Q191" s="241">
        <f>ROUND(E191*P191,2)</f>
        <v>0</v>
      </c>
      <c r="R191" s="243" t="s">
        <v>162</v>
      </c>
      <c r="S191" s="243" t="s">
        <v>131</v>
      </c>
      <c r="T191" s="244" t="s">
        <v>131</v>
      </c>
      <c r="U191" s="223">
        <v>0.13</v>
      </c>
      <c r="V191" s="223">
        <f>ROUND(E191*U191,2)</f>
        <v>17.21</v>
      </c>
      <c r="W191" s="223"/>
      <c r="X191" s="223" t="s">
        <v>132</v>
      </c>
      <c r="Y191" s="223" t="s">
        <v>133</v>
      </c>
      <c r="Z191" s="213"/>
      <c r="AA191" s="213"/>
      <c r="AB191" s="213"/>
      <c r="AC191" s="213"/>
      <c r="AD191" s="213"/>
      <c r="AE191" s="213"/>
      <c r="AF191" s="213"/>
      <c r="AG191" s="213" t="s">
        <v>134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2">
      <c r="A192" s="220"/>
      <c r="B192" s="221"/>
      <c r="C192" s="252" t="s">
        <v>282</v>
      </c>
      <c r="D192" s="245"/>
      <c r="E192" s="245"/>
      <c r="F192" s="245"/>
      <c r="G192" s="245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136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48" t="str">
        <f>C192</f>
        <v>s případným nutným přemístěním hromad nebo dočasných skládek na místo potřeby ze vzdálenosti do 30 m, v rovině nebo ve svahu do 1 : 5,</v>
      </c>
      <c r="BB192" s="213"/>
      <c r="BC192" s="213"/>
      <c r="BD192" s="213"/>
      <c r="BE192" s="213"/>
      <c r="BF192" s="213"/>
      <c r="BG192" s="213"/>
      <c r="BH192" s="213"/>
    </row>
    <row r="193" spans="1:60" outlineLevel="2">
      <c r="A193" s="220"/>
      <c r="B193" s="221"/>
      <c r="C193" s="254" t="s">
        <v>283</v>
      </c>
      <c r="D193" s="224"/>
      <c r="E193" s="225">
        <v>6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141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>
      <c r="A194" s="220"/>
      <c r="B194" s="221"/>
      <c r="C194" s="254" t="s">
        <v>284</v>
      </c>
      <c r="D194" s="224"/>
      <c r="E194" s="225">
        <v>126.4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141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>
      <c r="A195" s="220"/>
      <c r="B195" s="221"/>
      <c r="C195" s="253"/>
      <c r="D195" s="246"/>
      <c r="E195" s="246"/>
      <c r="F195" s="246"/>
      <c r="G195" s="246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137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>
      <c r="A196" s="238">
        <v>28</v>
      </c>
      <c r="B196" s="239" t="s">
        <v>285</v>
      </c>
      <c r="C196" s="251" t="s">
        <v>286</v>
      </c>
      <c r="D196" s="240" t="s">
        <v>179</v>
      </c>
      <c r="E196" s="241">
        <v>1347.9412500000001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21</v>
      </c>
      <c r="M196" s="243">
        <f>G196*(1+L196/100)</f>
        <v>0</v>
      </c>
      <c r="N196" s="241">
        <v>0</v>
      </c>
      <c r="O196" s="241">
        <f>ROUND(E196*N196,2)</f>
        <v>0</v>
      </c>
      <c r="P196" s="241">
        <v>0</v>
      </c>
      <c r="Q196" s="241">
        <f>ROUND(E196*P196,2)</f>
        <v>0</v>
      </c>
      <c r="R196" s="243" t="s">
        <v>162</v>
      </c>
      <c r="S196" s="243" t="s">
        <v>131</v>
      </c>
      <c r="T196" s="244" t="s">
        <v>131</v>
      </c>
      <c r="U196" s="223">
        <v>0</v>
      </c>
      <c r="V196" s="223">
        <f>ROUND(E196*U196,2)</f>
        <v>0</v>
      </c>
      <c r="W196" s="223"/>
      <c r="X196" s="223" t="s">
        <v>132</v>
      </c>
      <c r="Y196" s="223" t="s">
        <v>133</v>
      </c>
      <c r="Z196" s="213"/>
      <c r="AA196" s="213"/>
      <c r="AB196" s="213"/>
      <c r="AC196" s="213"/>
      <c r="AD196" s="213"/>
      <c r="AE196" s="213"/>
      <c r="AF196" s="213"/>
      <c r="AG196" s="213" t="s">
        <v>134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>
      <c r="A197" s="220"/>
      <c r="B197" s="221"/>
      <c r="C197" s="254" t="s">
        <v>253</v>
      </c>
      <c r="D197" s="224"/>
      <c r="E197" s="225">
        <v>1347.9412600000001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141</v>
      </c>
      <c r="AH197" s="213">
        <v>5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>
      <c r="A198" s="220"/>
      <c r="B198" s="221"/>
      <c r="C198" s="253"/>
      <c r="D198" s="246"/>
      <c r="E198" s="246"/>
      <c r="F198" s="246"/>
      <c r="G198" s="246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137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38">
        <v>29</v>
      </c>
      <c r="B199" s="239" t="s">
        <v>287</v>
      </c>
      <c r="C199" s="251" t="s">
        <v>288</v>
      </c>
      <c r="D199" s="240" t="s">
        <v>289</v>
      </c>
      <c r="E199" s="241">
        <v>5.2960000000000003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1">
        <v>1E-3</v>
      </c>
      <c r="O199" s="241">
        <f>ROUND(E199*N199,2)</f>
        <v>0.01</v>
      </c>
      <c r="P199" s="241">
        <v>0</v>
      </c>
      <c r="Q199" s="241">
        <f>ROUND(E199*P199,2)</f>
        <v>0</v>
      </c>
      <c r="R199" s="243" t="s">
        <v>290</v>
      </c>
      <c r="S199" s="243" t="s">
        <v>131</v>
      </c>
      <c r="T199" s="244" t="s">
        <v>131</v>
      </c>
      <c r="U199" s="223">
        <v>0</v>
      </c>
      <c r="V199" s="223">
        <f>ROUND(E199*U199,2)</f>
        <v>0</v>
      </c>
      <c r="W199" s="223"/>
      <c r="X199" s="223" t="s">
        <v>291</v>
      </c>
      <c r="Y199" s="223" t="s">
        <v>133</v>
      </c>
      <c r="Z199" s="213"/>
      <c r="AA199" s="213"/>
      <c r="AB199" s="213"/>
      <c r="AC199" s="213"/>
      <c r="AD199" s="213"/>
      <c r="AE199" s="213"/>
      <c r="AF199" s="213"/>
      <c r="AG199" s="213" t="s">
        <v>292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>
      <c r="A200" s="220"/>
      <c r="B200" s="221"/>
      <c r="C200" s="254" t="s">
        <v>293</v>
      </c>
      <c r="D200" s="224"/>
      <c r="E200" s="225">
        <v>5.2960000000000003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141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>
      <c r="A201" s="220"/>
      <c r="B201" s="221"/>
      <c r="C201" s="253"/>
      <c r="D201" s="246"/>
      <c r="E201" s="246"/>
      <c r="F201" s="246"/>
      <c r="G201" s="246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137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38">
        <v>30</v>
      </c>
      <c r="B202" s="239" t="s">
        <v>294</v>
      </c>
      <c r="C202" s="251" t="s">
        <v>295</v>
      </c>
      <c r="D202" s="240" t="s">
        <v>296</v>
      </c>
      <c r="E202" s="241">
        <v>2048.62725</v>
      </c>
      <c r="F202" s="242"/>
      <c r="G202" s="243">
        <f>ROUND(E202*F202,2)</f>
        <v>0</v>
      </c>
      <c r="H202" s="242"/>
      <c r="I202" s="243">
        <f>ROUND(E202*H202,2)</f>
        <v>0</v>
      </c>
      <c r="J202" s="242"/>
      <c r="K202" s="243">
        <f>ROUND(E202*J202,2)</f>
        <v>0</v>
      </c>
      <c r="L202" s="243">
        <v>21</v>
      </c>
      <c r="M202" s="243">
        <f>G202*(1+L202/100)</f>
        <v>0</v>
      </c>
      <c r="N202" s="241">
        <v>1</v>
      </c>
      <c r="O202" s="241">
        <f>ROUND(E202*N202,2)</f>
        <v>2048.63</v>
      </c>
      <c r="P202" s="241">
        <v>0</v>
      </c>
      <c r="Q202" s="241">
        <f>ROUND(E202*P202,2)</f>
        <v>0</v>
      </c>
      <c r="R202" s="243" t="s">
        <v>290</v>
      </c>
      <c r="S202" s="243" t="s">
        <v>131</v>
      </c>
      <c r="T202" s="244" t="s">
        <v>131</v>
      </c>
      <c r="U202" s="223">
        <v>0</v>
      </c>
      <c r="V202" s="223">
        <f>ROUND(E202*U202,2)</f>
        <v>0</v>
      </c>
      <c r="W202" s="223"/>
      <c r="X202" s="223" t="s">
        <v>291</v>
      </c>
      <c r="Y202" s="223" t="s">
        <v>133</v>
      </c>
      <c r="Z202" s="213"/>
      <c r="AA202" s="213"/>
      <c r="AB202" s="213"/>
      <c r="AC202" s="213"/>
      <c r="AD202" s="213"/>
      <c r="AE202" s="213"/>
      <c r="AF202" s="213"/>
      <c r="AG202" s="213" t="s">
        <v>292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>
      <c r="A203" s="220"/>
      <c r="B203" s="221"/>
      <c r="C203" s="254" t="s">
        <v>297</v>
      </c>
      <c r="D203" s="224"/>
      <c r="E203" s="225">
        <v>2048.62725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141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>
      <c r="A204" s="220"/>
      <c r="B204" s="221"/>
      <c r="C204" s="253"/>
      <c r="D204" s="246"/>
      <c r="E204" s="246"/>
      <c r="F204" s="246"/>
      <c r="G204" s="246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137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>
      <c r="A205" s="231" t="s">
        <v>125</v>
      </c>
      <c r="B205" s="232" t="s">
        <v>77</v>
      </c>
      <c r="C205" s="250" t="s">
        <v>78</v>
      </c>
      <c r="D205" s="233"/>
      <c r="E205" s="234"/>
      <c r="F205" s="235"/>
      <c r="G205" s="235">
        <f>SUMIF(AG206:AG217,"&lt;&gt;NOR",G206:G217)</f>
        <v>0</v>
      </c>
      <c r="H205" s="235"/>
      <c r="I205" s="235">
        <f>SUM(I206:I217)</f>
        <v>0</v>
      </c>
      <c r="J205" s="235"/>
      <c r="K205" s="235">
        <f>SUM(K206:K217)</f>
        <v>0</v>
      </c>
      <c r="L205" s="235"/>
      <c r="M205" s="235">
        <f>SUM(M206:M217)</f>
        <v>0</v>
      </c>
      <c r="N205" s="234"/>
      <c r="O205" s="234">
        <f>SUM(O206:O217)</f>
        <v>59.89</v>
      </c>
      <c r="P205" s="234"/>
      <c r="Q205" s="234">
        <f>SUM(Q206:Q217)</f>
        <v>0</v>
      </c>
      <c r="R205" s="235"/>
      <c r="S205" s="235"/>
      <c r="T205" s="236"/>
      <c r="U205" s="230"/>
      <c r="V205" s="230">
        <f>SUM(V206:V217)</f>
        <v>88.54</v>
      </c>
      <c r="W205" s="230"/>
      <c r="X205" s="230"/>
      <c r="Y205" s="230"/>
      <c r="AG205" t="s">
        <v>126</v>
      </c>
    </row>
    <row r="206" spans="1:60" outlineLevel="1">
      <c r="A206" s="238">
        <v>31</v>
      </c>
      <c r="B206" s="239" t="s">
        <v>298</v>
      </c>
      <c r="C206" s="251" t="s">
        <v>299</v>
      </c>
      <c r="D206" s="240" t="s">
        <v>179</v>
      </c>
      <c r="E206" s="241">
        <v>46.4</v>
      </c>
      <c r="F206" s="242"/>
      <c r="G206" s="243">
        <f>ROUND(E206*F206,2)</f>
        <v>0</v>
      </c>
      <c r="H206" s="242"/>
      <c r="I206" s="243">
        <f>ROUND(E206*H206,2)</f>
        <v>0</v>
      </c>
      <c r="J206" s="242"/>
      <c r="K206" s="243">
        <f>ROUND(E206*J206,2)</f>
        <v>0</v>
      </c>
      <c r="L206" s="243">
        <v>21</v>
      </c>
      <c r="M206" s="243">
        <f>G206*(1+L206/100)</f>
        <v>0</v>
      </c>
      <c r="N206" s="241">
        <v>1.1322000000000001</v>
      </c>
      <c r="O206" s="241">
        <f>ROUND(E206*N206,2)</f>
        <v>52.53</v>
      </c>
      <c r="P206" s="241">
        <v>0</v>
      </c>
      <c r="Q206" s="241">
        <f>ROUND(E206*P206,2)</f>
        <v>0</v>
      </c>
      <c r="R206" s="243" t="s">
        <v>300</v>
      </c>
      <c r="S206" s="243" t="s">
        <v>131</v>
      </c>
      <c r="T206" s="244" t="s">
        <v>131</v>
      </c>
      <c r="U206" s="223">
        <v>1.7</v>
      </c>
      <c r="V206" s="223">
        <f>ROUND(E206*U206,2)</f>
        <v>78.88</v>
      </c>
      <c r="W206" s="223"/>
      <c r="X206" s="223" t="s">
        <v>132</v>
      </c>
      <c r="Y206" s="223" t="s">
        <v>133</v>
      </c>
      <c r="Z206" s="213"/>
      <c r="AA206" s="213"/>
      <c r="AB206" s="213"/>
      <c r="AC206" s="213"/>
      <c r="AD206" s="213"/>
      <c r="AE206" s="213"/>
      <c r="AF206" s="213"/>
      <c r="AG206" s="213" t="s">
        <v>134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>
      <c r="A207" s="220"/>
      <c r="B207" s="221"/>
      <c r="C207" s="252" t="s">
        <v>301</v>
      </c>
      <c r="D207" s="245"/>
      <c r="E207" s="245"/>
      <c r="F207" s="245"/>
      <c r="G207" s="245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136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>
      <c r="A208" s="220"/>
      <c r="B208" s="221"/>
      <c r="C208" s="254" t="s">
        <v>302</v>
      </c>
      <c r="D208" s="224"/>
      <c r="E208" s="225">
        <v>39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141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>
      <c r="A209" s="220"/>
      <c r="B209" s="221"/>
      <c r="C209" s="254" t="s">
        <v>303</v>
      </c>
      <c r="D209" s="224"/>
      <c r="E209" s="225">
        <v>5.05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141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>
      <c r="A210" s="220"/>
      <c r="B210" s="221"/>
      <c r="C210" s="254" t="s">
        <v>304</v>
      </c>
      <c r="D210" s="224"/>
      <c r="E210" s="225">
        <v>2.35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141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>
      <c r="A211" s="220"/>
      <c r="B211" s="221"/>
      <c r="C211" s="253"/>
      <c r="D211" s="246"/>
      <c r="E211" s="246"/>
      <c r="F211" s="246"/>
      <c r="G211" s="246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137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>
      <c r="A212" s="238">
        <v>32</v>
      </c>
      <c r="B212" s="239" t="s">
        <v>305</v>
      </c>
      <c r="C212" s="251" t="s">
        <v>306</v>
      </c>
      <c r="D212" s="240" t="s">
        <v>179</v>
      </c>
      <c r="E212" s="241">
        <v>4.05</v>
      </c>
      <c r="F212" s="242"/>
      <c r="G212" s="243">
        <f>ROUND(E212*F212,2)</f>
        <v>0</v>
      </c>
      <c r="H212" s="242"/>
      <c r="I212" s="243">
        <f>ROUND(E212*H212,2)</f>
        <v>0</v>
      </c>
      <c r="J212" s="242"/>
      <c r="K212" s="243">
        <f>ROUND(E212*J212,2)</f>
        <v>0</v>
      </c>
      <c r="L212" s="243">
        <v>21</v>
      </c>
      <c r="M212" s="243">
        <f>G212*(1+L212/100)</f>
        <v>0</v>
      </c>
      <c r="N212" s="241">
        <v>1.7875000000000001</v>
      </c>
      <c r="O212" s="241">
        <f>ROUND(E212*N212,2)</f>
        <v>7.24</v>
      </c>
      <c r="P212" s="241">
        <v>0</v>
      </c>
      <c r="Q212" s="241">
        <f>ROUND(E212*P212,2)</f>
        <v>0</v>
      </c>
      <c r="R212" s="243"/>
      <c r="S212" s="243" t="s">
        <v>131</v>
      </c>
      <c r="T212" s="244" t="s">
        <v>131</v>
      </c>
      <c r="U212" s="223">
        <v>1.1399999999999999</v>
      </c>
      <c r="V212" s="223">
        <f>ROUND(E212*U212,2)</f>
        <v>4.62</v>
      </c>
      <c r="W212" s="223"/>
      <c r="X212" s="223" t="s">
        <v>132</v>
      </c>
      <c r="Y212" s="223" t="s">
        <v>133</v>
      </c>
      <c r="Z212" s="213"/>
      <c r="AA212" s="213"/>
      <c r="AB212" s="213"/>
      <c r="AC212" s="213"/>
      <c r="AD212" s="213"/>
      <c r="AE212" s="213"/>
      <c r="AF212" s="213"/>
      <c r="AG212" s="213" t="s">
        <v>134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>
      <c r="A213" s="220"/>
      <c r="B213" s="221"/>
      <c r="C213" s="254" t="s">
        <v>307</v>
      </c>
      <c r="D213" s="224"/>
      <c r="E213" s="225">
        <v>4.05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141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>
      <c r="A214" s="220"/>
      <c r="B214" s="221"/>
      <c r="C214" s="253"/>
      <c r="D214" s="246"/>
      <c r="E214" s="246"/>
      <c r="F214" s="246"/>
      <c r="G214" s="246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137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2.5" outlineLevel="1">
      <c r="A215" s="238">
        <v>33</v>
      </c>
      <c r="B215" s="239" t="s">
        <v>308</v>
      </c>
      <c r="C215" s="251" t="s">
        <v>309</v>
      </c>
      <c r="D215" s="240" t="s">
        <v>310</v>
      </c>
      <c r="E215" s="241">
        <v>18</v>
      </c>
      <c r="F215" s="242"/>
      <c r="G215" s="243">
        <f>ROUND(E215*F215,2)</f>
        <v>0</v>
      </c>
      <c r="H215" s="242"/>
      <c r="I215" s="243">
        <f>ROUND(E215*H215,2)</f>
        <v>0</v>
      </c>
      <c r="J215" s="242"/>
      <c r="K215" s="243">
        <f>ROUND(E215*J215,2)</f>
        <v>0</v>
      </c>
      <c r="L215" s="243">
        <v>21</v>
      </c>
      <c r="M215" s="243">
        <f>G215*(1+L215/100)</f>
        <v>0</v>
      </c>
      <c r="N215" s="241">
        <v>6.6E-3</v>
      </c>
      <c r="O215" s="241">
        <f>ROUND(E215*N215,2)</f>
        <v>0.12</v>
      </c>
      <c r="P215" s="241">
        <v>0</v>
      </c>
      <c r="Q215" s="241">
        <f>ROUND(E215*P215,2)</f>
        <v>0</v>
      </c>
      <c r="R215" s="243" t="s">
        <v>300</v>
      </c>
      <c r="S215" s="243" t="s">
        <v>131</v>
      </c>
      <c r="T215" s="244" t="s">
        <v>131</v>
      </c>
      <c r="U215" s="223">
        <v>0.28000000000000003</v>
      </c>
      <c r="V215" s="223">
        <f>ROUND(E215*U215,2)</f>
        <v>5.04</v>
      </c>
      <c r="W215" s="223"/>
      <c r="X215" s="223" t="s">
        <v>132</v>
      </c>
      <c r="Y215" s="223" t="s">
        <v>133</v>
      </c>
      <c r="Z215" s="213"/>
      <c r="AA215" s="213"/>
      <c r="AB215" s="213"/>
      <c r="AC215" s="213"/>
      <c r="AD215" s="213"/>
      <c r="AE215" s="213"/>
      <c r="AF215" s="213"/>
      <c r="AG215" s="213" t="s">
        <v>134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2">
      <c r="A216" s="220"/>
      <c r="B216" s="221"/>
      <c r="C216" s="254" t="s">
        <v>311</v>
      </c>
      <c r="D216" s="224"/>
      <c r="E216" s="225">
        <v>18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141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>
      <c r="A217" s="220"/>
      <c r="B217" s="221"/>
      <c r="C217" s="253"/>
      <c r="D217" s="246"/>
      <c r="E217" s="246"/>
      <c r="F217" s="246"/>
      <c r="G217" s="246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137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>
      <c r="A218" s="231" t="s">
        <v>125</v>
      </c>
      <c r="B218" s="232" t="s">
        <v>79</v>
      </c>
      <c r="C218" s="250" t="s">
        <v>80</v>
      </c>
      <c r="D218" s="233"/>
      <c r="E218" s="234"/>
      <c r="F218" s="235"/>
      <c r="G218" s="235">
        <f>SUMIF(AG219:AG247,"&lt;&gt;NOR",G219:G247)</f>
        <v>0</v>
      </c>
      <c r="H218" s="235"/>
      <c r="I218" s="235">
        <f>SUM(I219:I247)</f>
        <v>0</v>
      </c>
      <c r="J218" s="235"/>
      <c r="K218" s="235">
        <f>SUM(K219:K247)</f>
        <v>0</v>
      </c>
      <c r="L218" s="235"/>
      <c r="M218" s="235">
        <f>SUM(M219:M247)</f>
        <v>0</v>
      </c>
      <c r="N218" s="234"/>
      <c r="O218" s="234">
        <f>SUM(O219:O247)</f>
        <v>896.07</v>
      </c>
      <c r="P218" s="234"/>
      <c r="Q218" s="234">
        <f>SUM(Q219:Q247)</f>
        <v>0</v>
      </c>
      <c r="R218" s="235"/>
      <c r="S218" s="235"/>
      <c r="T218" s="236"/>
      <c r="U218" s="230"/>
      <c r="V218" s="230">
        <f>SUM(V219:V247)</f>
        <v>299.10999999999996</v>
      </c>
      <c r="W218" s="230"/>
      <c r="X218" s="230"/>
      <c r="Y218" s="230"/>
      <c r="AG218" t="s">
        <v>126</v>
      </c>
    </row>
    <row r="219" spans="1:60" outlineLevel="1">
      <c r="A219" s="238">
        <v>34</v>
      </c>
      <c r="B219" s="239" t="s">
        <v>312</v>
      </c>
      <c r="C219" s="251" t="s">
        <v>313</v>
      </c>
      <c r="D219" s="240" t="s">
        <v>129</v>
      </c>
      <c r="E219" s="241">
        <v>1478.36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1">
        <v>0.30651</v>
      </c>
      <c r="O219" s="241">
        <f>ROUND(E219*N219,2)</f>
        <v>453.13</v>
      </c>
      <c r="P219" s="241">
        <v>0</v>
      </c>
      <c r="Q219" s="241">
        <f>ROUND(E219*P219,2)</f>
        <v>0</v>
      </c>
      <c r="R219" s="243" t="s">
        <v>130</v>
      </c>
      <c r="S219" s="243" t="s">
        <v>131</v>
      </c>
      <c r="T219" s="244" t="s">
        <v>131</v>
      </c>
      <c r="U219" s="223">
        <v>2.5000000000000001E-2</v>
      </c>
      <c r="V219" s="223">
        <f>ROUND(E219*U219,2)</f>
        <v>36.96</v>
      </c>
      <c r="W219" s="223"/>
      <c r="X219" s="223" t="s">
        <v>132</v>
      </c>
      <c r="Y219" s="223" t="s">
        <v>133</v>
      </c>
      <c r="Z219" s="213"/>
      <c r="AA219" s="213"/>
      <c r="AB219" s="213"/>
      <c r="AC219" s="213"/>
      <c r="AD219" s="213"/>
      <c r="AE219" s="213"/>
      <c r="AF219" s="213"/>
      <c r="AG219" s="213" t="s">
        <v>134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>
      <c r="A220" s="220"/>
      <c r="B220" s="221"/>
      <c r="C220" s="252" t="s">
        <v>314</v>
      </c>
      <c r="D220" s="245"/>
      <c r="E220" s="245"/>
      <c r="F220" s="245"/>
      <c r="G220" s="245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136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>
      <c r="A221" s="220"/>
      <c r="B221" s="221"/>
      <c r="C221" s="254" t="s">
        <v>315</v>
      </c>
      <c r="D221" s="224"/>
      <c r="E221" s="225">
        <v>1707.36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141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>
      <c r="A222" s="220"/>
      <c r="B222" s="221"/>
      <c r="C222" s="254" t="s">
        <v>154</v>
      </c>
      <c r="D222" s="224"/>
      <c r="E222" s="225">
        <v>-229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141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>
      <c r="A223" s="220"/>
      <c r="B223" s="221"/>
      <c r="C223" s="253"/>
      <c r="D223" s="246"/>
      <c r="E223" s="246"/>
      <c r="F223" s="246"/>
      <c r="G223" s="246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137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>
      <c r="A224" s="238">
        <v>35</v>
      </c>
      <c r="B224" s="239" t="s">
        <v>316</v>
      </c>
      <c r="C224" s="251" t="s">
        <v>317</v>
      </c>
      <c r="D224" s="240" t="s">
        <v>129</v>
      </c>
      <c r="E224" s="241">
        <v>114.1</v>
      </c>
      <c r="F224" s="242"/>
      <c r="G224" s="243">
        <f>ROUND(E224*F224,2)</f>
        <v>0</v>
      </c>
      <c r="H224" s="242"/>
      <c r="I224" s="243">
        <f>ROUND(E224*H224,2)</f>
        <v>0</v>
      </c>
      <c r="J224" s="242"/>
      <c r="K224" s="243">
        <f>ROUND(E224*J224,2)</f>
        <v>0</v>
      </c>
      <c r="L224" s="243">
        <v>21</v>
      </c>
      <c r="M224" s="243">
        <f>G224*(1+L224/100)</f>
        <v>0</v>
      </c>
      <c r="N224" s="241">
        <v>0.30465999999999999</v>
      </c>
      <c r="O224" s="241">
        <f>ROUND(E224*N224,2)</f>
        <v>34.76</v>
      </c>
      <c r="P224" s="241">
        <v>0</v>
      </c>
      <c r="Q224" s="241">
        <f>ROUND(E224*P224,2)</f>
        <v>0</v>
      </c>
      <c r="R224" s="243" t="s">
        <v>130</v>
      </c>
      <c r="S224" s="243" t="s">
        <v>131</v>
      </c>
      <c r="T224" s="244" t="s">
        <v>131</v>
      </c>
      <c r="U224" s="223">
        <v>0.14499999999999999</v>
      </c>
      <c r="V224" s="223">
        <f>ROUND(E224*U224,2)</f>
        <v>16.54</v>
      </c>
      <c r="W224" s="223"/>
      <c r="X224" s="223" t="s">
        <v>132</v>
      </c>
      <c r="Y224" s="223" t="s">
        <v>133</v>
      </c>
      <c r="Z224" s="213"/>
      <c r="AA224" s="213"/>
      <c r="AB224" s="213"/>
      <c r="AC224" s="213"/>
      <c r="AD224" s="213"/>
      <c r="AE224" s="213"/>
      <c r="AF224" s="213"/>
      <c r="AG224" s="213" t="s">
        <v>134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>
      <c r="A225" s="220"/>
      <c r="B225" s="221"/>
      <c r="C225" s="255"/>
      <c r="D225" s="247"/>
      <c r="E225" s="247"/>
      <c r="F225" s="247"/>
      <c r="G225" s="247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137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>
      <c r="A226" s="238">
        <v>36</v>
      </c>
      <c r="B226" s="239" t="s">
        <v>318</v>
      </c>
      <c r="C226" s="251" t="s">
        <v>319</v>
      </c>
      <c r="D226" s="240" t="s">
        <v>129</v>
      </c>
      <c r="E226" s="241">
        <v>1503.9</v>
      </c>
      <c r="F226" s="242"/>
      <c r="G226" s="243">
        <f>ROUND(E226*F226,2)</f>
        <v>0</v>
      </c>
      <c r="H226" s="242"/>
      <c r="I226" s="243">
        <f>ROUND(E226*H226,2)</f>
        <v>0</v>
      </c>
      <c r="J226" s="242"/>
      <c r="K226" s="243">
        <f>ROUND(E226*J226,2)</f>
        <v>0</v>
      </c>
      <c r="L226" s="243">
        <v>21</v>
      </c>
      <c r="M226" s="243">
        <f>G226*(1+L226/100)</f>
        <v>0</v>
      </c>
      <c r="N226" s="241">
        <v>5.6100000000000004E-3</v>
      </c>
      <c r="O226" s="241">
        <f>ROUND(E226*N226,2)</f>
        <v>8.44</v>
      </c>
      <c r="P226" s="241">
        <v>0</v>
      </c>
      <c r="Q226" s="241">
        <f>ROUND(E226*P226,2)</f>
        <v>0</v>
      </c>
      <c r="R226" s="243" t="s">
        <v>130</v>
      </c>
      <c r="S226" s="243" t="s">
        <v>131</v>
      </c>
      <c r="T226" s="244" t="s">
        <v>131</v>
      </c>
      <c r="U226" s="223">
        <v>4.0000000000000001E-3</v>
      </c>
      <c r="V226" s="223">
        <f>ROUND(E226*U226,2)</f>
        <v>6.02</v>
      </c>
      <c r="W226" s="223"/>
      <c r="X226" s="223" t="s">
        <v>132</v>
      </c>
      <c r="Y226" s="223" t="s">
        <v>133</v>
      </c>
      <c r="Z226" s="213"/>
      <c r="AA226" s="213"/>
      <c r="AB226" s="213"/>
      <c r="AC226" s="213"/>
      <c r="AD226" s="213"/>
      <c r="AE226" s="213"/>
      <c r="AF226" s="213"/>
      <c r="AG226" s="213" t="s">
        <v>134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>
      <c r="A227" s="220"/>
      <c r="B227" s="221"/>
      <c r="C227" s="254" t="s">
        <v>320</v>
      </c>
      <c r="D227" s="224"/>
      <c r="E227" s="225">
        <v>1503.9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141</v>
      </c>
      <c r="AH227" s="213">
        <v>5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>
      <c r="A228" s="220"/>
      <c r="B228" s="221"/>
      <c r="C228" s="253"/>
      <c r="D228" s="246"/>
      <c r="E228" s="246"/>
      <c r="F228" s="246"/>
      <c r="G228" s="246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137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>
      <c r="A229" s="238">
        <v>37</v>
      </c>
      <c r="B229" s="239" t="s">
        <v>321</v>
      </c>
      <c r="C229" s="251" t="s">
        <v>322</v>
      </c>
      <c r="D229" s="240" t="s">
        <v>129</v>
      </c>
      <c r="E229" s="241">
        <v>1549.3</v>
      </c>
      <c r="F229" s="242"/>
      <c r="G229" s="243">
        <f>ROUND(E229*F229,2)</f>
        <v>0</v>
      </c>
      <c r="H229" s="242"/>
      <c r="I229" s="243">
        <f>ROUND(E229*H229,2)</f>
        <v>0</v>
      </c>
      <c r="J229" s="242"/>
      <c r="K229" s="243">
        <f>ROUND(E229*J229,2)</f>
        <v>0</v>
      </c>
      <c r="L229" s="243">
        <v>21</v>
      </c>
      <c r="M229" s="243">
        <f>G229*(1+L229/100)</f>
        <v>0</v>
      </c>
      <c r="N229" s="241">
        <v>2.9999999999999997E-4</v>
      </c>
      <c r="O229" s="241">
        <f>ROUND(E229*N229,2)</f>
        <v>0.46</v>
      </c>
      <c r="P229" s="241">
        <v>0</v>
      </c>
      <c r="Q229" s="241">
        <f>ROUND(E229*P229,2)</f>
        <v>0</v>
      </c>
      <c r="R229" s="243" t="s">
        <v>130</v>
      </c>
      <c r="S229" s="243" t="s">
        <v>131</v>
      </c>
      <c r="T229" s="244" t="s">
        <v>131</v>
      </c>
      <c r="U229" s="223">
        <v>2E-3</v>
      </c>
      <c r="V229" s="223">
        <f>ROUND(E229*U229,2)</f>
        <v>3.1</v>
      </c>
      <c r="W229" s="223"/>
      <c r="X229" s="223" t="s">
        <v>132</v>
      </c>
      <c r="Y229" s="223" t="s">
        <v>133</v>
      </c>
      <c r="Z229" s="213"/>
      <c r="AA229" s="213"/>
      <c r="AB229" s="213"/>
      <c r="AC229" s="213"/>
      <c r="AD229" s="213"/>
      <c r="AE229" s="213"/>
      <c r="AF229" s="213"/>
      <c r="AG229" s="213" t="s">
        <v>134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>
      <c r="A230" s="220"/>
      <c r="B230" s="221"/>
      <c r="C230" s="254" t="s">
        <v>323</v>
      </c>
      <c r="D230" s="224"/>
      <c r="E230" s="225">
        <v>1549.3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141</v>
      </c>
      <c r="AH230" s="213">
        <v>5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2">
      <c r="A231" s="220"/>
      <c r="B231" s="221"/>
      <c r="C231" s="253"/>
      <c r="D231" s="246"/>
      <c r="E231" s="246"/>
      <c r="F231" s="246"/>
      <c r="G231" s="246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137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ht="22.5" outlineLevel="1">
      <c r="A232" s="238">
        <v>38</v>
      </c>
      <c r="B232" s="239" t="s">
        <v>324</v>
      </c>
      <c r="C232" s="251" t="s">
        <v>325</v>
      </c>
      <c r="D232" s="240" t="s">
        <v>129</v>
      </c>
      <c r="E232" s="241">
        <v>1549.3</v>
      </c>
      <c r="F232" s="242"/>
      <c r="G232" s="243">
        <f>ROUND(E232*F232,2)</f>
        <v>0</v>
      </c>
      <c r="H232" s="242"/>
      <c r="I232" s="243">
        <f>ROUND(E232*H232,2)</f>
        <v>0</v>
      </c>
      <c r="J232" s="242"/>
      <c r="K232" s="243">
        <f>ROUND(E232*J232,2)</f>
        <v>0</v>
      </c>
      <c r="L232" s="243">
        <v>21</v>
      </c>
      <c r="M232" s="243">
        <f>G232*(1+L232/100)</f>
        <v>0</v>
      </c>
      <c r="N232" s="241">
        <v>0.10373</v>
      </c>
      <c r="O232" s="241">
        <f>ROUND(E232*N232,2)</f>
        <v>160.71</v>
      </c>
      <c r="P232" s="241">
        <v>0</v>
      </c>
      <c r="Q232" s="241">
        <f>ROUND(E232*P232,2)</f>
        <v>0</v>
      </c>
      <c r="R232" s="243" t="s">
        <v>130</v>
      </c>
      <c r="S232" s="243" t="s">
        <v>131</v>
      </c>
      <c r="T232" s="244" t="s">
        <v>131</v>
      </c>
      <c r="U232" s="223">
        <v>0.06</v>
      </c>
      <c r="V232" s="223">
        <f>ROUND(E232*U232,2)</f>
        <v>92.96</v>
      </c>
      <c r="W232" s="223"/>
      <c r="X232" s="223" t="s">
        <v>132</v>
      </c>
      <c r="Y232" s="223" t="s">
        <v>133</v>
      </c>
      <c r="Z232" s="213"/>
      <c r="AA232" s="213"/>
      <c r="AB232" s="213"/>
      <c r="AC232" s="213"/>
      <c r="AD232" s="213"/>
      <c r="AE232" s="213"/>
      <c r="AF232" s="213"/>
      <c r="AG232" s="213" t="s">
        <v>134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>
      <c r="A233" s="220"/>
      <c r="B233" s="221"/>
      <c r="C233" s="254" t="s">
        <v>326</v>
      </c>
      <c r="D233" s="224"/>
      <c r="E233" s="225">
        <v>1778.3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141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>
      <c r="A234" s="220"/>
      <c r="B234" s="221"/>
      <c r="C234" s="254" t="s">
        <v>154</v>
      </c>
      <c r="D234" s="224"/>
      <c r="E234" s="225">
        <v>-229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141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>
      <c r="A235" s="220"/>
      <c r="B235" s="221"/>
      <c r="C235" s="253"/>
      <c r="D235" s="246"/>
      <c r="E235" s="246"/>
      <c r="F235" s="246"/>
      <c r="G235" s="246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137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>
      <c r="A236" s="238">
        <v>39</v>
      </c>
      <c r="B236" s="239" t="s">
        <v>327</v>
      </c>
      <c r="C236" s="251" t="s">
        <v>328</v>
      </c>
      <c r="D236" s="240" t="s">
        <v>129</v>
      </c>
      <c r="E236" s="241">
        <v>1503.9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21</v>
      </c>
      <c r="M236" s="243">
        <f>G236*(1+L236/100)</f>
        <v>0</v>
      </c>
      <c r="N236" s="241">
        <v>0.15559000000000001</v>
      </c>
      <c r="O236" s="241">
        <f>ROUND(E236*N236,2)</f>
        <v>233.99</v>
      </c>
      <c r="P236" s="241">
        <v>0</v>
      </c>
      <c r="Q236" s="241">
        <f>ROUND(E236*P236,2)</f>
        <v>0</v>
      </c>
      <c r="R236" s="243" t="s">
        <v>130</v>
      </c>
      <c r="S236" s="243" t="s">
        <v>131</v>
      </c>
      <c r="T236" s="244" t="s">
        <v>131</v>
      </c>
      <c r="U236" s="223">
        <v>8.2000000000000003E-2</v>
      </c>
      <c r="V236" s="223">
        <f>ROUND(E236*U236,2)</f>
        <v>123.32</v>
      </c>
      <c r="W236" s="223"/>
      <c r="X236" s="223" t="s">
        <v>132</v>
      </c>
      <c r="Y236" s="223" t="s">
        <v>133</v>
      </c>
      <c r="Z236" s="213"/>
      <c r="AA236" s="213"/>
      <c r="AB236" s="213"/>
      <c r="AC236" s="213"/>
      <c r="AD236" s="213"/>
      <c r="AE236" s="213"/>
      <c r="AF236" s="213"/>
      <c r="AG236" s="213" t="s">
        <v>134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>
      <c r="A237" s="220"/>
      <c r="B237" s="221"/>
      <c r="C237" s="254" t="s">
        <v>329</v>
      </c>
      <c r="D237" s="224"/>
      <c r="E237" s="225">
        <v>1732.9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141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>
      <c r="A238" s="220"/>
      <c r="B238" s="221"/>
      <c r="C238" s="254" t="s">
        <v>154</v>
      </c>
      <c r="D238" s="224"/>
      <c r="E238" s="225">
        <v>-229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141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>
      <c r="A239" s="220"/>
      <c r="B239" s="221"/>
      <c r="C239" s="253"/>
      <c r="D239" s="246"/>
      <c r="E239" s="246"/>
      <c r="F239" s="246"/>
      <c r="G239" s="246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137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>
      <c r="A240" s="238">
        <v>40</v>
      </c>
      <c r="B240" s="239" t="s">
        <v>330</v>
      </c>
      <c r="C240" s="251" t="s">
        <v>331</v>
      </c>
      <c r="D240" s="240" t="s">
        <v>129</v>
      </c>
      <c r="E240" s="241">
        <v>44.9</v>
      </c>
      <c r="F240" s="242"/>
      <c r="G240" s="243">
        <f>ROUND(E240*F240,2)</f>
        <v>0</v>
      </c>
      <c r="H240" s="242"/>
      <c r="I240" s="243">
        <f>ROUND(E240*H240,2)</f>
        <v>0</v>
      </c>
      <c r="J240" s="242"/>
      <c r="K240" s="243">
        <f>ROUND(E240*J240,2)</f>
        <v>0</v>
      </c>
      <c r="L240" s="243">
        <v>21</v>
      </c>
      <c r="M240" s="243">
        <f>G240*(1+L240/100)</f>
        <v>0</v>
      </c>
      <c r="N240" s="241">
        <v>7.3899999999999993E-2</v>
      </c>
      <c r="O240" s="241">
        <f>ROUND(E240*N240,2)</f>
        <v>3.32</v>
      </c>
      <c r="P240" s="241">
        <v>0</v>
      </c>
      <c r="Q240" s="241">
        <f>ROUND(E240*P240,2)</f>
        <v>0</v>
      </c>
      <c r="R240" s="243" t="s">
        <v>130</v>
      </c>
      <c r="S240" s="243" t="s">
        <v>131</v>
      </c>
      <c r="T240" s="244" t="s">
        <v>131</v>
      </c>
      <c r="U240" s="223">
        <v>0.45</v>
      </c>
      <c r="V240" s="223">
        <f>ROUND(E240*U240,2)</f>
        <v>20.21</v>
      </c>
      <c r="W240" s="223"/>
      <c r="X240" s="223" t="s">
        <v>132</v>
      </c>
      <c r="Y240" s="223" t="s">
        <v>133</v>
      </c>
      <c r="Z240" s="213"/>
      <c r="AA240" s="213"/>
      <c r="AB240" s="213"/>
      <c r="AC240" s="213"/>
      <c r="AD240" s="213"/>
      <c r="AE240" s="213"/>
      <c r="AF240" s="213"/>
      <c r="AG240" s="213" t="s">
        <v>134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ht="22.5" outlineLevel="2">
      <c r="A241" s="220"/>
      <c r="B241" s="221"/>
      <c r="C241" s="252" t="s">
        <v>332</v>
      </c>
      <c r="D241" s="245"/>
      <c r="E241" s="245"/>
      <c r="F241" s="245"/>
      <c r="G241" s="245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136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48" t="str">
        <f>C241</f>
        <v>s provedením lože z kameniva drceného, s vyplněním spár, s dvojitým hutněním a se smetením přebytečného materiálu na krajnici. S dodáním hmot pro lože a výplň spár.</v>
      </c>
      <c r="BB241" s="213"/>
      <c r="BC241" s="213"/>
      <c r="BD241" s="213"/>
      <c r="BE241" s="213"/>
      <c r="BF241" s="213"/>
      <c r="BG241" s="213"/>
      <c r="BH241" s="213"/>
    </row>
    <row r="242" spans="1:60" outlineLevel="2">
      <c r="A242" s="220"/>
      <c r="B242" s="221"/>
      <c r="C242" s="254" t="s">
        <v>333</v>
      </c>
      <c r="D242" s="224"/>
      <c r="E242" s="225">
        <v>44.9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141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>
      <c r="A243" s="220"/>
      <c r="B243" s="221"/>
      <c r="C243" s="253"/>
      <c r="D243" s="246"/>
      <c r="E243" s="246"/>
      <c r="F243" s="246"/>
      <c r="G243" s="246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137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>
      <c r="A244" s="238">
        <v>41</v>
      </c>
      <c r="B244" s="239" t="s">
        <v>334</v>
      </c>
      <c r="C244" s="251" t="s">
        <v>335</v>
      </c>
      <c r="D244" s="240" t="s">
        <v>336</v>
      </c>
      <c r="E244" s="241">
        <v>700</v>
      </c>
      <c r="F244" s="242"/>
      <c r="G244" s="243">
        <f>ROUND(E244*F244,2)</f>
        <v>0</v>
      </c>
      <c r="H244" s="242"/>
      <c r="I244" s="243">
        <f>ROUND(E244*H244,2)</f>
        <v>0</v>
      </c>
      <c r="J244" s="242"/>
      <c r="K244" s="243">
        <f>ROUND(E244*J244,2)</f>
        <v>0</v>
      </c>
      <c r="L244" s="243">
        <v>21</v>
      </c>
      <c r="M244" s="243">
        <f>G244*(1+L244/100)</f>
        <v>0</v>
      </c>
      <c r="N244" s="241">
        <v>1.6000000000000001E-3</v>
      </c>
      <c r="O244" s="241">
        <f>ROUND(E244*N244,2)</f>
        <v>1.1200000000000001</v>
      </c>
      <c r="P244" s="241">
        <v>0</v>
      </c>
      <c r="Q244" s="241">
        <f>ROUND(E244*P244,2)</f>
        <v>0</v>
      </c>
      <c r="R244" s="243" t="s">
        <v>290</v>
      </c>
      <c r="S244" s="243" t="s">
        <v>131</v>
      </c>
      <c r="T244" s="244" t="s">
        <v>131</v>
      </c>
      <c r="U244" s="223">
        <v>0</v>
      </c>
      <c r="V244" s="223">
        <f>ROUND(E244*U244,2)</f>
        <v>0</v>
      </c>
      <c r="W244" s="223"/>
      <c r="X244" s="223" t="s">
        <v>291</v>
      </c>
      <c r="Y244" s="223" t="s">
        <v>133</v>
      </c>
      <c r="Z244" s="213"/>
      <c r="AA244" s="213"/>
      <c r="AB244" s="213"/>
      <c r="AC244" s="213"/>
      <c r="AD244" s="213"/>
      <c r="AE244" s="213"/>
      <c r="AF244" s="213"/>
      <c r="AG244" s="213" t="s">
        <v>292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>
      <c r="A245" s="220"/>
      <c r="B245" s="221"/>
      <c r="C245" s="255"/>
      <c r="D245" s="247"/>
      <c r="E245" s="247"/>
      <c r="F245" s="247"/>
      <c r="G245" s="247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137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>
      <c r="A246" s="238">
        <v>42</v>
      </c>
      <c r="B246" s="239" t="s">
        <v>337</v>
      </c>
      <c r="C246" s="251" t="s">
        <v>338</v>
      </c>
      <c r="D246" s="240" t="s">
        <v>129</v>
      </c>
      <c r="E246" s="241">
        <v>1.1000000000000001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21</v>
      </c>
      <c r="M246" s="243">
        <f>G246*(1+L246/100)</f>
        <v>0</v>
      </c>
      <c r="N246" s="241">
        <v>0.13100000000000001</v>
      </c>
      <c r="O246" s="241">
        <f>ROUND(E246*N246,2)</f>
        <v>0.14000000000000001</v>
      </c>
      <c r="P246" s="241">
        <v>0</v>
      </c>
      <c r="Q246" s="241">
        <f>ROUND(E246*P246,2)</f>
        <v>0</v>
      </c>
      <c r="R246" s="243" t="s">
        <v>290</v>
      </c>
      <c r="S246" s="243" t="s">
        <v>131</v>
      </c>
      <c r="T246" s="244" t="s">
        <v>131</v>
      </c>
      <c r="U246" s="223">
        <v>0</v>
      </c>
      <c r="V246" s="223">
        <f>ROUND(E246*U246,2)</f>
        <v>0</v>
      </c>
      <c r="W246" s="223"/>
      <c r="X246" s="223" t="s">
        <v>291</v>
      </c>
      <c r="Y246" s="223" t="s">
        <v>133</v>
      </c>
      <c r="Z246" s="213"/>
      <c r="AA246" s="213"/>
      <c r="AB246" s="213"/>
      <c r="AC246" s="213"/>
      <c r="AD246" s="213"/>
      <c r="AE246" s="213"/>
      <c r="AF246" s="213"/>
      <c r="AG246" s="213" t="s">
        <v>292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>
      <c r="A247" s="220"/>
      <c r="B247" s="221"/>
      <c r="C247" s="255"/>
      <c r="D247" s="247"/>
      <c r="E247" s="247"/>
      <c r="F247" s="247"/>
      <c r="G247" s="247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137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>
      <c r="A248" s="231" t="s">
        <v>125</v>
      </c>
      <c r="B248" s="232" t="s">
        <v>81</v>
      </c>
      <c r="C248" s="250" t="s">
        <v>82</v>
      </c>
      <c r="D248" s="233"/>
      <c r="E248" s="234"/>
      <c r="F248" s="235"/>
      <c r="G248" s="235">
        <f>SUMIF(AG249:AG416,"&lt;&gt;NOR",G249:G416)</f>
        <v>0</v>
      </c>
      <c r="H248" s="235"/>
      <c r="I248" s="235">
        <f>SUM(I249:I416)</f>
        <v>0</v>
      </c>
      <c r="J248" s="235"/>
      <c r="K248" s="235">
        <f>SUM(K249:K416)</f>
        <v>0</v>
      </c>
      <c r="L248" s="235"/>
      <c r="M248" s="235">
        <f>SUM(M249:M416)</f>
        <v>0</v>
      </c>
      <c r="N248" s="234"/>
      <c r="O248" s="234">
        <f>SUM(O249:O416)</f>
        <v>93.99</v>
      </c>
      <c r="P248" s="234"/>
      <c r="Q248" s="234">
        <f>SUM(Q249:Q416)</f>
        <v>0</v>
      </c>
      <c r="R248" s="235"/>
      <c r="S248" s="235"/>
      <c r="T248" s="236"/>
      <c r="U248" s="230"/>
      <c r="V248" s="230">
        <f>SUM(V249:V416)</f>
        <v>378.03000000000003</v>
      </c>
      <c r="W248" s="230"/>
      <c r="X248" s="230"/>
      <c r="Y248" s="230"/>
      <c r="AG248" t="s">
        <v>126</v>
      </c>
    </row>
    <row r="249" spans="1:60" outlineLevel="1">
      <c r="A249" s="238">
        <v>43</v>
      </c>
      <c r="B249" s="239" t="s">
        <v>339</v>
      </c>
      <c r="C249" s="251" t="s">
        <v>340</v>
      </c>
      <c r="D249" s="240" t="s">
        <v>157</v>
      </c>
      <c r="E249" s="241">
        <v>50.5</v>
      </c>
      <c r="F249" s="242"/>
      <c r="G249" s="243">
        <f>ROUND(E249*F249,2)</f>
        <v>0</v>
      </c>
      <c r="H249" s="242"/>
      <c r="I249" s="243">
        <f>ROUND(E249*H249,2)</f>
        <v>0</v>
      </c>
      <c r="J249" s="242"/>
      <c r="K249" s="243">
        <f>ROUND(E249*J249,2)</f>
        <v>0</v>
      </c>
      <c r="L249" s="243">
        <v>21</v>
      </c>
      <c r="M249" s="243">
        <f>G249*(1+L249/100)</f>
        <v>0</v>
      </c>
      <c r="N249" s="241">
        <v>0</v>
      </c>
      <c r="O249" s="241">
        <f>ROUND(E249*N249,2)</f>
        <v>0</v>
      </c>
      <c r="P249" s="241">
        <v>0</v>
      </c>
      <c r="Q249" s="241">
        <f>ROUND(E249*P249,2)</f>
        <v>0</v>
      </c>
      <c r="R249" s="243" t="s">
        <v>300</v>
      </c>
      <c r="S249" s="243" t="s">
        <v>131</v>
      </c>
      <c r="T249" s="244" t="s">
        <v>131</v>
      </c>
      <c r="U249" s="223">
        <v>7.0000000000000007E-2</v>
      </c>
      <c r="V249" s="223">
        <f>ROUND(E249*U249,2)</f>
        <v>3.54</v>
      </c>
      <c r="W249" s="223"/>
      <c r="X249" s="223" t="s">
        <v>132</v>
      </c>
      <c r="Y249" s="223" t="s">
        <v>133</v>
      </c>
      <c r="Z249" s="213"/>
      <c r="AA249" s="213"/>
      <c r="AB249" s="213"/>
      <c r="AC249" s="213"/>
      <c r="AD249" s="213"/>
      <c r="AE249" s="213"/>
      <c r="AF249" s="213"/>
      <c r="AG249" s="213" t="s">
        <v>134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>
      <c r="A250" s="220"/>
      <c r="B250" s="221"/>
      <c r="C250" s="252" t="s">
        <v>341</v>
      </c>
      <c r="D250" s="245"/>
      <c r="E250" s="245"/>
      <c r="F250" s="245"/>
      <c r="G250" s="245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136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>
      <c r="A251" s="220"/>
      <c r="B251" s="221"/>
      <c r="C251" s="254" t="s">
        <v>342</v>
      </c>
      <c r="D251" s="224"/>
      <c r="E251" s="225">
        <v>50.5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141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>
      <c r="A252" s="220"/>
      <c r="B252" s="221"/>
      <c r="C252" s="253"/>
      <c r="D252" s="246"/>
      <c r="E252" s="246"/>
      <c r="F252" s="246"/>
      <c r="G252" s="246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137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38">
        <v>44</v>
      </c>
      <c r="B253" s="239" t="s">
        <v>343</v>
      </c>
      <c r="C253" s="251" t="s">
        <v>344</v>
      </c>
      <c r="D253" s="240" t="s">
        <v>157</v>
      </c>
      <c r="E253" s="241">
        <v>28</v>
      </c>
      <c r="F253" s="242"/>
      <c r="G253" s="243">
        <f>ROUND(E253*F253,2)</f>
        <v>0</v>
      </c>
      <c r="H253" s="242"/>
      <c r="I253" s="243">
        <f>ROUND(E253*H253,2)</f>
        <v>0</v>
      </c>
      <c r="J253" s="242"/>
      <c r="K253" s="243">
        <f>ROUND(E253*J253,2)</f>
        <v>0</v>
      </c>
      <c r="L253" s="243">
        <v>21</v>
      </c>
      <c r="M253" s="243">
        <f>G253*(1+L253/100)</f>
        <v>0</v>
      </c>
      <c r="N253" s="241">
        <v>1.0000000000000001E-5</v>
      </c>
      <c r="O253" s="241">
        <f>ROUND(E253*N253,2)</f>
        <v>0</v>
      </c>
      <c r="P253" s="241">
        <v>0</v>
      </c>
      <c r="Q253" s="241">
        <f>ROUND(E253*P253,2)</f>
        <v>0</v>
      </c>
      <c r="R253" s="243" t="s">
        <v>300</v>
      </c>
      <c r="S253" s="243" t="s">
        <v>131</v>
      </c>
      <c r="T253" s="244" t="s">
        <v>131</v>
      </c>
      <c r="U253" s="223">
        <v>0.08</v>
      </c>
      <c r="V253" s="223">
        <f>ROUND(E253*U253,2)</f>
        <v>2.2400000000000002</v>
      </c>
      <c r="W253" s="223"/>
      <c r="X253" s="223" t="s">
        <v>132</v>
      </c>
      <c r="Y253" s="223" t="s">
        <v>133</v>
      </c>
      <c r="Z253" s="213"/>
      <c r="AA253" s="213"/>
      <c r="AB253" s="213"/>
      <c r="AC253" s="213"/>
      <c r="AD253" s="213"/>
      <c r="AE253" s="213"/>
      <c r="AF253" s="213"/>
      <c r="AG253" s="213" t="s">
        <v>134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>
      <c r="A254" s="220"/>
      <c r="B254" s="221"/>
      <c r="C254" s="252" t="s">
        <v>341</v>
      </c>
      <c r="D254" s="245"/>
      <c r="E254" s="245"/>
      <c r="F254" s="245"/>
      <c r="G254" s="245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136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>
      <c r="A255" s="220"/>
      <c r="B255" s="221"/>
      <c r="C255" s="254" t="s">
        <v>345</v>
      </c>
      <c r="D255" s="224"/>
      <c r="E255" s="225">
        <v>28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141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>
      <c r="A256" s="220"/>
      <c r="B256" s="221"/>
      <c r="C256" s="253"/>
      <c r="D256" s="246"/>
      <c r="E256" s="246"/>
      <c r="F256" s="246"/>
      <c r="G256" s="246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137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38">
        <v>45</v>
      </c>
      <c r="B257" s="239" t="s">
        <v>346</v>
      </c>
      <c r="C257" s="251" t="s">
        <v>347</v>
      </c>
      <c r="D257" s="240" t="s">
        <v>157</v>
      </c>
      <c r="E257" s="241">
        <v>13</v>
      </c>
      <c r="F257" s="242"/>
      <c r="G257" s="243">
        <f>ROUND(E257*F257,2)</f>
        <v>0</v>
      </c>
      <c r="H257" s="242"/>
      <c r="I257" s="243">
        <f>ROUND(E257*H257,2)</f>
        <v>0</v>
      </c>
      <c r="J257" s="242"/>
      <c r="K257" s="243">
        <f>ROUND(E257*J257,2)</f>
        <v>0</v>
      </c>
      <c r="L257" s="243">
        <v>21</v>
      </c>
      <c r="M257" s="243">
        <f>G257*(1+L257/100)</f>
        <v>0</v>
      </c>
      <c r="N257" s="241">
        <v>1.0000000000000001E-5</v>
      </c>
      <c r="O257" s="241">
        <f>ROUND(E257*N257,2)</f>
        <v>0</v>
      </c>
      <c r="P257" s="241">
        <v>0</v>
      </c>
      <c r="Q257" s="241">
        <f>ROUND(E257*P257,2)</f>
        <v>0</v>
      </c>
      <c r="R257" s="243" t="s">
        <v>300</v>
      </c>
      <c r="S257" s="243" t="s">
        <v>131</v>
      </c>
      <c r="T257" s="244" t="s">
        <v>131</v>
      </c>
      <c r="U257" s="223">
        <v>0.1</v>
      </c>
      <c r="V257" s="223">
        <f>ROUND(E257*U257,2)</f>
        <v>1.3</v>
      </c>
      <c r="W257" s="223"/>
      <c r="X257" s="223" t="s">
        <v>132</v>
      </c>
      <c r="Y257" s="223" t="s">
        <v>133</v>
      </c>
      <c r="Z257" s="213"/>
      <c r="AA257" s="213"/>
      <c r="AB257" s="213"/>
      <c r="AC257" s="213"/>
      <c r="AD257" s="213"/>
      <c r="AE257" s="213"/>
      <c r="AF257" s="213"/>
      <c r="AG257" s="213" t="s">
        <v>134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>
      <c r="A258" s="220"/>
      <c r="B258" s="221"/>
      <c r="C258" s="252" t="s">
        <v>341</v>
      </c>
      <c r="D258" s="245"/>
      <c r="E258" s="245"/>
      <c r="F258" s="245"/>
      <c r="G258" s="245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136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>
      <c r="A259" s="220"/>
      <c r="B259" s="221"/>
      <c r="C259" s="254" t="s">
        <v>348</v>
      </c>
      <c r="D259" s="224"/>
      <c r="E259" s="225">
        <v>13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141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>
      <c r="A260" s="220"/>
      <c r="B260" s="221"/>
      <c r="C260" s="253"/>
      <c r="D260" s="246"/>
      <c r="E260" s="246"/>
      <c r="F260" s="246"/>
      <c r="G260" s="246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137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>
      <c r="A261" s="238">
        <v>46</v>
      </c>
      <c r="B261" s="239" t="s">
        <v>349</v>
      </c>
      <c r="C261" s="251" t="s">
        <v>350</v>
      </c>
      <c r="D261" s="240" t="s">
        <v>157</v>
      </c>
      <c r="E261" s="241">
        <v>312</v>
      </c>
      <c r="F261" s="242"/>
      <c r="G261" s="243">
        <f>ROUND(E261*F261,2)</f>
        <v>0</v>
      </c>
      <c r="H261" s="242"/>
      <c r="I261" s="243">
        <f>ROUND(E261*H261,2)</f>
        <v>0</v>
      </c>
      <c r="J261" s="242"/>
      <c r="K261" s="243">
        <f>ROUND(E261*J261,2)</f>
        <v>0</v>
      </c>
      <c r="L261" s="243">
        <v>21</v>
      </c>
      <c r="M261" s="243">
        <f>G261*(1+L261/100)</f>
        <v>0</v>
      </c>
      <c r="N261" s="241">
        <v>1.0000000000000001E-5</v>
      </c>
      <c r="O261" s="241">
        <f>ROUND(E261*N261,2)</f>
        <v>0</v>
      </c>
      <c r="P261" s="241">
        <v>0</v>
      </c>
      <c r="Q261" s="241">
        <f>ROUND(E261*P261,2)</f>
        <v>0</v>
      </c>
      <c r="R261" s="243" t="s">
        <v>300</v>
      </c>
      <c r="S261" s="243" t="s">
        <v>131</v>
      </c>
      <c r="T261" s="244" t="s">
        <v>131</v>
      </c>
      <c r="U261" s="223">
        <v>0.15</v>
      </c>
      <c r="V261" s="223">
        <f>ROUND(E261*U261,2)</f>
        <v>46.8</v>
      </c>
      <c r="W261" s="223"/>
      <c r="X261" s="223" t="s">
        <v>132</v>
      </c>
      <c r="Y261" s="223" t="s">
        <v>133</v>
      </c>
      <c r="Z261" s="213"/>
      <c r="AA261" s="213"/>
      <c r="AB261" s="213"/>
      <c r="AC261" s="213"/>
      <c r="AD261" s="213"/>
      <c r="AE261" s="213"/>
      <c r="AF261" s="213"/>
      <c r="AG261" s="213" t="s">
        <v>134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>
      <c r="A262" s="220"/>
      <c r="B262" s="221"/>
      <c r="C262" s="252" t="s">
        <v>341</v>
      </c>
      <c r="D262" s="245"/>
      <c r="E262" s="245"/>
      <c r="F262" s="245"/>
      <c r="G262" s="245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136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>
      <c r="A263" s="220"/>
      <c r="B263" s="221"/>
      <c r="C263" s="254" t="s">
        <v>351</v>
      </c>
      <c r="D263" s="224"/>
      <c r="E263" s="225">
        <v>312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141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>
      <c r="A264" s="220"/>
      <c r="B264" s="221"/>
      <c r="C264" s="253"/>
      <c r="D264" s="246"/>
      <c r="E264" s="246"/>
      <c r="F264" s="246"/>
      <c r="G264" s="246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137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ht="22.5" outlineLevel="1">
      <c r="A265" s="238">
        <v>47</v>
      </c>
      <c r="B265" s="239" t="s">
        <v>352</v>
      </c>
      <c r="C265" s="251" t="s">
        <v>353</v>
      </c>
      <c r="D265" s="240" t="s">
        <v>310</v>
      </c>
      <c r="E265" s="241">
        <v>30</v>
      </c>
      <c r="F265" s="242"/>
      <c r="G265" s="243">
        <f>ROUND(E265*F265,2)</f>
        <v>0</v>
      </c>
      <c r="H265" s="242"/>
      <c r="I265" s="243">
        <f>ROUND(E265*H265,2)</f>
        <v>0</v>
      </c>
      <c r="J265" s="242"/>
      <c r="K265" s="243">
        <f>ROUND(E265*J265,2)</f>
        <v>0</v>
      </c>
      <c r="L265" s="243">
        <v>21</v>
      </c>
      <c r="M265" s="243">
        <f>G265*(1+L265/100)</f>
        <v>0</v>
      </c>
      <c r="N265" s="241">
        <v>8.0000000000000007E-5</v>
      </c>
      <c r="O265" s="241">
        <f>ROUND(E265*N265,2)</f>
        <v>0</v>
      </c>
      <c r="P265" s="241">
        <v>0</v>
      </c>
      <c r="Q265" s="241">
        <f>ROUND(E265*P265,2)</f>
        <v>0</v>
      </c>
      <c r="R265" s="243" t="s">
        <v>300</v>
      </c>
      <c r="S265" s="243" t="s">
        <v>131</v>
      </c>
      <c r="T265" s="244" t="s">
        <v>131</v>
      </c>
      <c r="U265" s="223">
        <v>0.56000000000000005</v>
      </c>
      <c r="V265" s="223">
        <f>ROUND(E265*U265,2)</f>
        <v>16.8</v>
      </c>
      <c r="W265" s="223"/>
      <c r="X265" s="223" t="s">
        <v>132</v>
      </c>
      <c r="Y265" s="223" t="s">
        <v>133</v>
      </c>
      <c r="Z265" s="213"/>
      <c r="AA265" s="213"/>
      <c r="AB265" s="213"/>
      <c r="AC265" s="213"/>
      <c r="AD265" s="213"/>
      <c r="AE265" s="213"/>
      <c r="AF265" s="213"/>
      <c r="AG265" s="213" t="s">
        <v>134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>
      <c r="A266" s="220"/>
      <c r="B266" s="221"/>
      <c r="C266" s="252" t="s">
        <v>301</v>
      </c>
      <c r="D266" s="245"/>
      <c r="E266" s="245"/>
      <c r="F266" s="245"/>
      <c r="G266" s="245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136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>
      <c r="A267" s="220"/>
      <c r="B267" s="221"/>
      <c r="C267" s="254" t="s">
        <v>354</v>
      </c>
      <c r="D267" s="224"/>
      <c r="E267" s="225">
        <v>19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141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>
      <c r="A268" s="220"/>
      <c r="B268" s="221"/>
      <c r="C268" s="254" t="s">
        <v>355</v>
      </c>
      <c r="D268" s="224"/>
      <c r="E268" s="225">
        <v>10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141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>
      <c r="A269" s="220"/>
      <c r="B269" s="221"/>
      <c r="C269" s="254" t="s">
        <v>356</v>
      </c>
      <c r="D269" s="224"/>
      <c r="E269" s="225">
        <v>1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141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>
      <c r="A270" s="220"/>
      <c r="B270" s="221"/>
      <c r="C270" s="253"/>
      <c r="D270" s="246"/>
      <c r="E270" s="246"/>
      <c r="F270" s="246"/>
      <c r="G270" s="246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137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ht="22.5" outlineLevel="1">
      <c r="A271" s="238">
        <v>48</v>
      </c>
      <c r="B271" s="239" t="s">
        <v>357</v>
      </c>
      <c r="C271" s="251" t="s">
        <v>358</v>
      </c>
      <c r="D271" s="240" t="s">
        <v>310</v>
      </c>
      <c r="E271" s="241">
        <v>20</v>
      </c>
      <c r="F271" s="242"/>
      <c r="G271" s="243">
        <f>ROUND(E271*F271,2)</f>
        <v>0</v>
      </c>
      <c r="H271" s="242"/>
      <c r="I271" s="243">
        <f>ROUND(E271*H271,2)</f>
        <v>0</v>
      </c>
      <c r="J271" s="242"/>
      <c r="K271" s="243">
        <f>ROUND(E271*J271,2)</f>
        <v>0</v>
      </c>
      <c r="L271" s="243">
        <v>21</v>
      </c>
      <c r="M271" s="243">
        <f>G271*(1+L271/100)</f>
        <v>0</v>
      </c>
      <c r="N271" s="241">
        <v>3.0000000000000001E-5</v>
      </c>
      <c r="O271" s="241">
        <f>ROUND(E271*N271,2)</f>
        <v>0</v>
      </c>
      <c r="P271" s="241">
        <v>0</v>
      </c>
      <c r="Q271" s="241">
        <f>ROUND(E271*P271,2)</f>
        <v>0</v>
      </c>
      <c r="R271" s="243" t="s">
        <v>300</v>
      </c>
      <c r="S271" s="243" t="s">
        <v>131</v>
      </c>
      <c r="T271" s="244" t="s">
        <v>131</v>
      </c>
      <c r="U271" s="223">
        <v>0.3</v>
      </c>
      <c r="V271" s="223">
        <f>ROUND(E271*U271,2)</f>
        <v>6</v>
      </c>
      <c r="W271" s="223"/>
      <c r="X271" s="223" t="s">
        <v>132</v>
      </c>
      <c r="Y271" s="223" t="s">
        <v>133</v>
      </c>
      <c r="Z271" s="213"/>
      <c r="AA271" s="213"/>
      <c r="AB271" s="213"/>
      <c r="AC271" s="213"/>
      <c r="AD271" s="213"/>
      <c r="AE271" s="213"/>
      <c r="AF271" s="213"/>
      <c r="AG271" s="213" t="s">
        <v>134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>
      <c r="A272" s="220"/>
      <c r="B272" s="221"/>
      <c r="C272" s="252" t="s">
        <v>301</v>
      </c>
      <c r="D272" s="245"/>
      <c r="E272" s="245"/>
      <c r="F272" s="245"/>
      <c r="G272" s="245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136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>
      <c r="A273" s="220"/>
      <c r="B273" s="221"/>
      <c r="C273" s="253"/>
      <c r="D273" s="246"/>
      <c r="E273" s="246"/>
      <c r="F273" s="246"/>
      <c r="G273" s="246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137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22.5" outlineLevel="1">
      <c r="A274" s="238">
        <v>49</v>
      </c>
      <c r="B274" s="239" t="s">
        <v>359</v>
      </c>
      <c r="C274" s="251" t="s">
        <v>360</v>
      </c>
      <c r="D274" s="240" t="s">
        <v>310</v>
      </c>
      <c r="E274" s="241">
        <v>2</v>
      </c>
      <c r="F274" s="242"/>
      <c r="G274" s="243">
        <f>ROUND(E274*F274,2)</f>
        <v>0</v>
      </c>
      <c r="H274" s="242"/>
      <c r="I274" s="243">
        <f>ROUND(E274*H274,2)</f>
        <v>0</v>
      </c>
      <c r="J274" s="242"/>
      <c r="K274" s="243">
        <f>ROUND(E274*J274,2)</f>
        <v>0</v>
      </c>
      <c r="L274" s="243">
        <v>21</v>
      </c>
      <c r="M274" s="243">
        <f>G274*(1+L274/100)</f>
        <v>0</v>
      </c>
      <c r="N274" s="241">
        <v>6.9999999999999994E-5</v>
      </c>
      <c r="O274" s="241">
        <f>ROUND(E274*N274,2)</f>
        <v>0</v>
      </c>
      <c r="P274" s="241">
        <v>0</v>
      </c>
      <c r="Q274" s="241">
        <f>ROUND(E274*P274,2)</f>
        <v>0</v>
      </c>
      <c r="R274" s="243" t="s">
        <v>300</v>
      </c>
      <c r="S274" s="243" t="s">
        <v>131</v>
      </c>
      <c r="T274" s="244" t="s">
        <v>131</v>
      </c>
      <c r="U274" s="223">
        <v>0.47</v>
      </c>
      <c r="V274" s="223">
        <f>ROUND(E274*U274,2)</f>
        <v>0.94</v>
      </c>
      <c r="W274" s="223"/>
      <c r="X274" s="223" t="s">
        <v>132</v>
      </c>
      <c r="Y274" s="223" t="s">
        <v>133</v>
      </c>
      <c r="Z274" s="213"/>
      <c r="AA274" s="213"/>
      <c r="AB274" s="213"/>
      <c r="AC274" s="213"/>
      <c r="AD274" s="213"/>
      <c r="AE274" s="213"/>
      <c r="AF274" s="213"/>
      <c r="AG274" s="213" t="s">
        <v>134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>
      <c r="A275" s="220"/>
      <c r="B275" s="221"/>
      <c r="C275" s="252" t="s">
        <v>301</v>
      </c>
      <c r="D275" s="245"/>
      <c r="E275" s="245"/>
      <c r="F275" s="245"/>
      <c r="G275" s="245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136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>
      <c r="A276" s="220"/>
      <c r="B276" s="221"/>
      <c r="C276" s="253"/>
      <c r="D276" s="246"/>
      <c r="E276" s="246"/>
      <c r="F276" s="246"/>
      <c r="G276" s="246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137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>
      <c r="A277" s="238">
        <v>50</v>
      </c>
      <c r="B277" s="239" t="s">
        <v>361</v>
      </c>
      <c r="C277" s="251" t="s">
        <v>362</v>
      </c>
      <c r="D277" s="240" t="s">
        <v>310</v>
      </c>
      <c r="E277" s="241">
        <v>40</v>
      </c>
      <c r="F277" s="242"/>
      <c r="G277" s="243">
        <f>ROUND(E277*F277,2)</f>
        <v>0</v>
      </c>
      <c r="H277" s="242"/>
      <c r="I277" s="243">
        <f>ROUND(E277*H277,2)</f>
        <v>0</v>
      </c>
      <c r="J277" s="242"/>
      <c r="K277" s="243">
        <f>ROUND(E277*J277,2)</f>
        <v>0</v>
      </c>
      <c r="L277" s="243">
        <v>21</v>
      </c>
      <c r="M277" s="243">
        <f>G277*(1+L277/100)</f>
        <v>0</v>
      </c>
      <c r="N277" s="241">
        <v>1.0000000000000001E-5</v>
      </c>
      <c r="O277" s="241">
        <f>ROUND(E277*N277,2)</f>
        <v>0</v>
      </c>
      <c r="P277" s="241">
        <v>0</v>
      </c>
      <c r="Q277" s="241">
        <f>ROUND(E277*P277,2)</f>
        <v>0</v>
      </c>
      <c r="R277" s="243" t="s">
        <v>300</v>
      </c>
      <c r="S277" s="243" t="s">
        <v>131</v>
      </c>
      <c r="T277" s="244" t="s">
        <v>131</v>
      </c>
      <c r="U277" s="223">
        <v>0.18</v>
      </c>
      <c r="V277" s="223">
        <f>ROUND(E277*U277,2)</f>
        <v>7.2</v>
      </c>
      <c r="W277" s="223"/>
      <c r="X277" s="223" t="s">
        <v>132</v>
      </c>
      <c r="Y277" s="223" t="s">
        <v>133</v>
      </c>
      <c r="Z277" s="213"/>
      <c r="AA277" s="213"/>
      <c r="AB277" s="213"/>
      <c r="AC277" s="213"/>
      <c r="AD277" s="213"/>
      <c r="AE277" s="213"/>
      <c r="AF277" s="213"/>
      <c r="AG277" s="213" t="s">
        <v>134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2">
      <c r="A278" s="220"/>
      <c r="B278" s="221"/>
      <c r="C278" s="252" t="s">
        <v>301</v>
      </c>
      <c r="D278" s="245"/>
      <c r="E278" s="245"/>
      <c r="F278" s="245"/>
      <c r="G278" s="245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136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>
      <c r="A279" s="220"/>
      <c r="B279" s="221"/>
      <c r="C279" s="253"/>
      <c r="D279" s="246"/>
      <c r="E279" s="246"/>
      <c r="F279" s="246"/>
      <c r="G279" s="246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137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1">
      <c r="A280" s="238">
        <v>51</v>
      </c>
      <c r="B280" s="239" t="s">
        <v>363</v>
      </c>
      <c r="C280" s="251" t="s">
        <v>364</v>
      </c>
      <c r="D280" s="240" t="s">
        <v>310</v>
      </c>
      <c r="E280" s="241">
        <v>20</v>
      </c>
      <c r="F280" s="242"/>
      <c r="G280" s="243">
        <f>ROUND(E280*F280,2)</f>
        <v>0</v>
      </c>
      <c r="H280" s="242"/>
      <c r="I280" s="243">
        <f>ROUND(E280*H280,2)</f>
        <v>0</v>
      </c>
      <c r="J280" s="242"/>
      <c r="K280" s="243">
        <f>ROUND(E280*J280,2)</f>
        <v>0</v>
      </c>
      <c r="L280" s="243">
        <v>21</v>
      </c>
      <c r="M280" s="243">
        <f>G280*(1+L280/100)</f>
        <v>0</v>
      </c>
      <c r="N280" s="241">
        <v>2.0000000000000002E-5</v>
      </c>
      <c r="O280" s="241">
        <f>ROUND(E280*N280,2)</f>
        <v>0</v>
      </c>
      <c r="P280" s="241">
        <v>0</v>
      </c>
      <c r="Q280" s="241">
        <f>ROUND(E280*P280,2)</f>
        <v>0</v>
      </c>
      <c r="R280" s="243" t="s">
        <v>300</v>
      </c>
      <c r="S280" s="243" t="s">
        <v>131</v>
      </c>
      <c r="T280" s="244" t="s">
        <v>131</v>
      </c>
      <c r="U280" s="223">
        <v>0.21</v>
      </c>
      <c r="V280" s="223">
        <f>ROUND(E280*U280,2)</f>
        <v>4.2</v>
      </c>
      <c r="W280" s="223"/>
      <c r="X280" s="223" t="s">
        <v>132</v>
      </c>
      <c r="Y280" s="223" t="s">
        <v>133</v>
      </c>
      <c r="Z280" s="213"/>
      <c r="AA280" s="213"/>
      <c r="AB280" s="213"/>
      <c r="AC280" s="213"/>
      <c r="AD280" s="213"/>
      <c r="AE280" s="213"/>
      <c r="AF280" s="213"/>
      <c r="AG280" s="213" t="s">
        <v>134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>
      <c r="A281" s="220"/>
      <c r="B281" s="221"/>
      <c r="C281" s="252" t="s">
        <v>301</v>
      </c>
      <c r="D281" s="245"/>
      <c r="E281" s="245"/>
      <c r="F281" s="245"/>
      <c r="G281" s="245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136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>
      <c r="A282" s="220"/>
      <c r="B282" s="221"/>
      <c r="C282" s="253"/>
      <c r="D282" s="246"/>
      <c r="E282" s="246"/>
      <c r="F282" s="246"/>
      <c r="G282" s="246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137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>
      <c r="A283" s="238">
        <v>52</v>
      </c>
      <c r="B283" s="239" t="s">
        <v>365</v>
      </c>
      <c r="C283" s="251" t="s">
        <v>366</v>
      </c>
      <c r="D283" s="240" t="s">
        <v>310</v>
      </c>
      <c r="E283" s="241">
        <v>4</v>
      </c>
      <c r="F283" s="242"/>
      <c r="G283" s="243">
        <f>ROUND(E283*F283,2)</f>
        <v>0</v>
      </c>
      <c r="H283" s="242"/>
      <c r="I283" s="243">
        <f>ROUND(E283*H283,2)</f>
        <v>0</v>
      </c>
      <c r="J283" s="242"/>
      <c r="K283" s="243">
        <f>ROUND(E283*J283,2)</f>
        <v>0</v>
      </c>
      <c r="L283" s="243">
        <v>21</v>
      </c>
      <c r="M283" s="243">
        <f>G283*(1+L283/100)</f>
        <v>0</v>
      </c>
      <c r="N283" s="241">
        <v>5.0000000000000002E-5</v>
      </c>
      <c r="O283" s="241">
        <f>ROUND(E283*N283,2)</f>
        <v>0</v>
      </c>
      <c r="P283" s="241">
        <v>0</v>
      </c>
      <c r="Q283" s="241">
        <f>ROUND(E283*P283,2)</f>
        <v>0</v>
      </c>
      <c r="R283" s="243" t="s">
        <v>300</v>
      </c>
      <c r="S283" s="243" t="s">
        <v>131</v>
      </c>
      <c r="T283" s="244" t="s">
        <v>131</v>
      </c>
      <c r="U283" s="223">
        <v>0.34499999999999997</v>
      </c>
      <c r="V283" s="223">
        <f>ROUND(E283*U283,2)</f>
        <v>1.38</v>
      </c>
      <c r="W283" s="223"/>
      <c r="X283" s="223" t="s">
        <v>132</v>
      </c>
      <c r="Y283" s="223" t="s">
        <v>133</v>
      </c>
      <c r="Z283" s="213"/>
      <c r="AA283" s="213"/>
      <c r="AB283" s="213"/>
      <c r="AC283" s="213"/>
      <c r="AD283" s="213"/>
      <c r="AE283" s="213"/>
      <c r="AF283" s="213"/>
      <c r="AG283" s="213" t="s">
        <v>134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>
      <c r="A284" s="220"/>
      <c r="B284" s="221"/>
      <c r="C284" s="252" t="s">
        <v>301</v>
      </c>
      <c r="D284" s="245"/>
      <c r="E284" s="245"/>
      <c r="F284" s="245"/>
      <c r="G284" s="245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136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>
      <c r="A285" s="220"/>
      <c r="B285" s="221"/>
      <c r="C285" s="253"/>
      <c r="D285" s="246"/>
      <c r="E285" s="246"/>
      <c r="F285" s="246"/>
      <c r="G285" s="246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137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2.5" outlineLevel="1">
      <c r="A286" s="238">
        <v>53</v>
      </c>
      <c r="B286" s="239" t="s">
        <v>367</v>
      </c>
      <c r="C286" s="251" t="s">
        <v>368</v>
      </c>
      <c r="D286" s="240" t="s">
        <v>157</v>
      </c>
      <c r="E286" s="241">
        <v>13</v>
      </c>
      <c r="F286" s="242"/>
      <c r="G286" s="243">
        <f>ROUND(E286*F286,2)</f>
        <v>0</v>
      </c>
      <c r="H286" s="242"/>
      <c r="I286" s="243">
        <f>ROUND(E286*H286,2)</f>
        <v>0</v>
      </c>
      <c r="J286" s="242"/>
      <c r="K286" s="243">
        <f>ROUND(E286*J286,2)</f>
        <v>0</v>
      </c>
      <c r="L286" s="243">
        <v>21</v>
      </c>
      <c r="M286" s="243">
        <f>G286*(1+L286/100)</f>
        <v>0</v>
      </c>
      <c r="N286" s="241">
        <v>0</v>
      </c>
      <c r="O286" s="241">
        <f>ROUND(E286*N286,2)</f>
        <v>0</v>
      </c>
      <c r="P286" s="241">
        <v>0</v>
      </c>
      <c r="Q286" s="241">
        <f>ROUND(E286*P286,2)</f>
        <v>0</v>
      </c>
      <c r="R286" s="243" t="s">
        <v>300</v>
      </c>
      <c r="S286" s="243" t="s">
        <v>131</v>
      </c>
      <c r="T286" s="244" t="s">
        <v>131</v>
      </c>
      <c r="U286" s="223">
        <v>0.08</v>
      </c>
      <c r="V286" s="223">
        <f>ROUND(E286*U286,2)</f>
        <v>1.04</v>
      </c>
      <c r="W286" s="223"/>
      <c r="X286" s="223" t="s">
        <v>132</v>
      </c>
      <c r="Y286" s="223" t="s">
        <v>133</v>
      </c>
      <c r="Z286" s="213"/>
      <c r="AA286" s="213"/>
      <c r="AB286" s="213"/>
      <c r="AC286" s="213"/>
      <c r="AD286" s="213"/>
      <c r="AE286" s="213"/>
      <c r="AF286" s="213"/>
      <c r="AG286" s="213" t="s">
        <v>134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>
      <c r="A287" s="220"/>
      <c r="B287" s="221"/>
      <c r="C287" s="252" t="s">
        <v>369</v>
      </c>
      <c r="D287" s="245"/>
      <c r="E287" s="245"/>
      <c r="F287" s="245"/>
      <c r="G287" s="245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136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2">
      <c r="A288" s="220"/>
      <c r="B288" s="221"/>
      <c r="C288" s="254" t="s">
        <v>370</v>
      </c>
      <c r="D288" s="224"/>
      <c r="E288" s="225">
        <v>13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141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>
      <c r="A289" s="220"/>
      <c r="B289" s="221"/>
      <c r="C289" s="253"/>
      <c r="D289" s="246"/>
      <c r="E289" s="246"/>
      <c r="F289" s="246"/>
      <c r="G289" s="246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137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2.5" outlineLevel="1">
      <c r="A290" s="238">
        <v>54</v>
      </c>
      <c r="B290" s="239" t="s">
        <v>371</v>
      </c>
      <c r="C290" s="251" t="s">
        <v>372</v>
      </c>
      <c r="D290" s="240" t="s">
        <v>157</v>
      </c>
      <c r="E290" s="241">
        <v>312</v>
      </c>
      <c r="F290" s="242"/>
      <c r="G290" s="243">
        <f>ROUND(E290*F290,2)</f>
        <v>0</v>
      </c>
      <c r="H290" s="242"/>
      <c r="I290" s="243">
        <f>ROUND(E290*H290,2)</f>
        <v>0</v>
      </c>
      <c r="J290" s="242"/>
      <c r="K290" s="243">
        <f>ROUND(E290*J290,2)</f>
        <v>0</v>
      </c>
      <c r="L290" s="243">
        <v>21</v>
      </c>
      <c r="M290" s="243">
        <f>G290*(1+L290/100)</f>
        <v>0</v>
      </c>
      <c r="N290" s="241">
        <v>0</v>
      </c>
      <c r="O290" s="241">
        <f>ROUND(E290*N290,2)</f>
        <v>0</v>
      </c>
      <c r="P290" s="241">
        <v>0</v>
      </c>
      <c r="Q290" s="241">
        <f>ROUND(E290*P290,2)</f>
        <v>0</v>
      </c>
      <c r="R290" s="243" t="s">
        <v>300</v>
      </c>
      <c r="S290" s="243" t="s">
        <v>131</v>
      </c>
      <c r="T290" s="244" t="s">
        <v>131</v>
      </c>
      <c r="U290" s="223">
        <v>0.09</v>
      </c>
      <c r="V290" s="223">
        <f>ROUND(E290*U290,2)</f>
        <v>28.08</v>
      </c>
      <c r="W290" s="223"/>
      <c r="X290" s="223" t="s">
        <v>132</v>
      </c>
      <c r="Y290" s="223" t="s">
        <v>133</v>
      </c>
      <c r="Z290" s="213"/>
      <c r="AA290" s="213"/>
      <c r="AB290" s="213"/>
      <c r="AC290" s="213"/>
      <c r="AD290" s="213"/>
      <c r="AE290" s="213"/>
      <c r="AF290" s="213"/>
      <c r="AG290" s="213" t="s">
        <v>134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>
      <c r="A291" s="220"/>
      <c r="B291" s="221"/>
      <c r="C291" s="252" t="s">
        <v>369</v>
      </c>
      <c r="D291" s="245"/>
      <c r="E291" s="245"/>
      <c r="F291" s="245"/>
      <c r="G291" s="245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136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2">
      <c r="A292" s="220"/>
      <c r="B292" s="221"/>
      <c r="C292" s="253"/>
      <c r="D292" s="246"/>
      <c r="E292" s="246"/>
      <c r="F292" s="246"/>
      <c r="G292" s="246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137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22.5" outlineLevel="1">
      <c r="A293" s="238">
        <v>55</v>
      </c>
      <c r="B293" s="239" t="s">
        <v>373</v>
      </c>
      <c r="C293" s="251" t="s">
        <v>374</v>
      </c>
      <c r="D293" s="240" t="s">
        <v>375</v>
      </c>
      <c r="E293" s="241">
        <v>2</v>
      </c>
      <c r="F293" s="242"/>
      <c r="G293" s="243">
        <f>ROUND(E293*F293,2)</f>
        <v>0</v>
      </c>
      <c r="H293" s="242"/>
      <c r="I293" s="243">
        <f>ROUND(E293*H293,2)</f>
        <v>0</v>
      </c>
      <c r="J293" s="242"/>
      <c r="K293" s="243">
        <f>ROUND(E293*J293,2)</f>
        <v>0</v>
      </c>
      <c r="L293" s="243">
        <v>21</v>
      </c>
      <c r="M293" s="243">
        <f>G293*(1+L293/100)</f>
        <v>0</v>
      </c>
      <c r="N293" s="241">
        <v>1.7000000000000001E-4</v>
      </c>
      <c r="O293" s="241">
        <f>ROUND(E293*N293,2)</f>
        <v>0</v>
      </c>
      <c r="P293" s="241">
        <v>0</v>
      </c>
      <c r="Q293" s="241">
        <f>ROUND(E293*P293,2)</f>
        <v>0</v>
      </c>
      <c r="R293" s="243" t="s">
        <v>300</v>
      </c>
      <c r="S293" s="243" t="s">
        <v>131</v>
      </c>
      <c r="T293" s="244" t="s">
        <v>131</v>
      </c>
      <c r="U293" s="223">
        <v>7.1</v>
      </c>
      <c r="V293" s="223">
        <f>ROUND(E293*U293,2)</f>
        <v>14.2</v>
      </c>
      <c r="W293" s="223"/>
      <c r="X293" s="223" t="s">
        <v>132</v>
      </c>
      <c r="Y293" s="223" t="s">
        <v>133</v>
      </c>
      <c r="Z293" s="213"/>
      <c r="AA293" s="213"/>
      <c r="AB293" s="213"/>
      <c r="AC293" s="213"/>
      <c r="AD293" s="213"/>
      <c r="AE293" s="213"/>
      <c r="AF293" s="213"/>
      <c r="AG293" s="213" t="s">
        <v>134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>
      <c r="A294" s="220"/>
      <c r="B294" s="221"/>
      <c r="C294" s="252" t="s">
        <v>369</v>
      </c>
      <c r="D294" s="245"/>
      <c r="E294" s="245"/>
      <c r="F294" s="245"/>
      <c r="G294" s="245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136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2">
      <c r="A295" s="220"/>
      <c r="B295" s="221"/>
      <c r="C295" s="253"/>
      <c r="D295" s="246"/>
      <c r="E295" s="246"/>
      <c r="F295" s="246"/>
      <c r="G295" s="246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137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>
      <c r="A296" s="238">
        <v>56</v>
      </c>
      <c r="B296" s="239" t="s">
        <v>376</v>
      </c>
      <c r="C296" s="251" t="s">
        <v>377</v>
      </c>
      <c r="D296" s="240" t="s">
        <v>375</v>
      </c>
      <c r="E296" s="241">
        <v>8</v>
      </c>
      <c r="F296" s="242"/>
      <c r="G296" s="243">
        <f>ROUND(E296*F296,2)</f>
        <v>0</v>
      </c>
      <c r="H296" s="242"/>
      <c r="I296" s="243">
        <f>ROUND(E296*H296,2)</f>
        <v>0</v>
      </c>
      <c r="J296" s="242"/>
      <c r="K296" s="243">
        <f>ROUND(E296*J296,2)</f>
        <v>0</v>
      </c>
      <c r="L296" s="243">
        <v>21</v>
      </c>
      <c r="M296" s="243">
        <f>G296*(1+L296/100)</f>
        <v>0</v>
      </c>
      <c r="N296" s="241">
        <v>3.2000000000000003E-4</v>
      </c>
      <c r="O296" s="241">
        <f>ROUND(E296*N296,2)</f>
        <v>0</v>
      </c>
      <c r="P296" s="241">
        <v>0</v>
      </c>
      <c r="Q296" s="241">
        <f>ROUND(E296*P296,2)</f>
        <v>0</v>
      </c>
      <c r="R296" s="243" t="s">
        <v>300</v>
      </c>
      <c r="S296" s="243" t="s">
        <v>131</v>
      </c>
      <c r="T296" s="244" t="s">
        <v>131</v>
      </c>
      <c r="U296" s="223">
        <v>8.1999999999999993</v>
      </c>
      <c r="V296" s="223">
        <f>ROUND(E296*U296,2)</f>
        <v>65.599999999999994</v>
      </c>
      <c r="W296" s="223"/>
      <c r="X296" s="223" t="s">
        <v>132</v>
      </c>
      <c r="Y296" s="223" t="s">
        <v>133</v>
      </c>
      <c r="Z296" s="213"/>
      <c r="AA296" s="213"/>
      <c r="AB296" s="213"/>
      <c r="AC296" s="213"/>
      <c r="AD296" s="213"/>
      <c r="AE296" s="213"/>
      <c r="AF296" s="213"/>
      <c r="AG296" s="213" t="s">
        <v>134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2">
      <c r="A297" s="220"/>
      <c r="B297" s="221"/>
      <c r="C297" s="252" t="s">
        <v>369</v>
      </c>
      <c r="D297" s="245"/>
      <c r="E297" s="245"/>
      <c r="F297" s="245"/>
      <c r="G297" s="245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136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>
      <c r="A298" s="220"/>
      <c r="B298" s="221"/>
      <c r="C298" s="253"/>
      <c r="D298" s="246"/>
      <c r="E298" s="246"/>
      <c r="F298" s="246"/>
      <c r="G298" s="246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137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>
      <c r="A299" s="238">
        <v>57</v>
      </c>
      <c r="B299" s="239" t="s">
        <v>378</v>
      </c>
      <c r="C299" s="251" t="s">
        <v>379</v>
      </c>
      <c r="D299" s="240" t="s">
        <v>157</v>
      </c>
      <c r="E299" s="241">
        <v>325</v>
      </c>
      <c r="F299" s="242"/>
      <c r="G299" s="243">
        <f>ROUND(E299*F299,2)</f>
        <v>0</v>
      </c>
      <c r="H299" s="242"/>
      <c r="I299" s="243">
        <f>ROUND(E299*H299,2)</f>
        <v>0</v>
      </c>
      <c r="J299" s="242"/>
      <c r="K299" s="243">
        <f>ROUND(E299*J299,2)</f>
        <v>0</v>
      </c>
      <c r="L299" s="243">
        <v>21</v>
      </c>
      <c r="M299" s="243">
        <f>G299*(1+L299/100)</f>
        <v>0</v>
      </c>
      <c r="N299" s="241">
        <v>0</v>
      </c>
      <c r="O299" s="241">
        <f>ROUND(E299*N299,2)</f>
        <v>0</v>
      </c>
      <c r="P299" s="241">
        <v>0</v>
      </c>
      <c r="Q299" s="241">
        <f>ROUND(E299*P299,2)</f>
        <v>0</v>
      </c>
      <c r="R299" s="243" t="s">
        <v>300</v>
      </c>
      <c r="S299" s="243" t="s">
        <v>131</v>
      </c>
      <c r="T299" s="244" t="s">
        <v>131</v>
      </c>
      <c r="U299" s="223">
        <v>0.04</v>
      </c>
      <c r="V299" s="223">
        <f>ROUND(E299*U299,2)</f>
        <v>13</v>
      </c>
      <c r="W299" s="223"/>
      <c r="X299" s="223" t="s">
        <v>132</v>
      </c>
      <c r="Y299" s="223" t="s">
        <v>133</v>
      </c>
      <c r="Z299" s="213"/>
      <c r="AA299" s="213"/>
      <c r="AB299" s="213"/>
      <c r="AC299" s="213"/>
      <c r="AD299" s="213"/>
      <c r="AE299" s="213"/>
      <c r="AF299" s="213"/>
      <c r="AG299" s="213" t="s">
        <v>134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2">
      <c r="A300" s="220"/>
      <c r="B300" s="221"/>
      <c r="C300" s="254" t="s">
        <v>380</v>
      </c>
      <c r="D300" s="224"/>
      <c r="E300" s="225">
        <v>325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141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2">
      <c r="A301" s="220"/>
      <c r="B301" s="221"/>
      <c r="C301" s="253"/>
      <c r="D301" s="246"/>
      <c r="E301" s="246"/>
      <c r="F301" s="246"/>
      <c r="G301" s="246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137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>
      <c r="A302" s="238">
        <v>58</v>
      </c>
      <c r="B302" s="239" t="s">
        <v>381</v>
      </c>
      <c r="C302" s="251" t="s">
        <v>382</v>
      </c>
      <c r="D302" s="240" t="s">
        <v>310</v>
      </c>
      <c r="E302" s="241">
        <v>9</v>
      </c>
      <c r="F302" s="242"/>
      <c r="G302" s="243">
        <f>ROUND(E302*F302,2)</f>
        <v>0</v>
      </c>
      <c r="H302" s="242"/>
      <c r="I302" s="243">
        <f>ROUND(E302*H302,2)</f>
        <v>0</v>
      </c>
      <c r="J302" s="242"/>
      <c r="K302" s="243">
        <f>ROUND(E302*J302,2)</f>
        <v>0</v>
      </c>
      <c r="L302" s="243">
        <v>21</v>
      </c>
      <c r="M302" s="243">
        <f>G302*(1+L302/100)</f>
        <v>0</v>
      </c>
      <c r="N302" s="241">
        <v>0</v>
      </c>
      <c r="O302" s="241">
        <f>ROUND(E302*N302,2)</f>
        <v>0</v>
      </c>
      <c r="P302" s="241">
        <v>0</v>
      </c>
      <c r="Q302" s="241">
        <f>ROUND(E302*P302,2)</f>
        <v>0</v>
      </c>
      <c r="R302" s="243" t="s">
        <v>300</v>
      </c>
      <c r="S302" s="243" t="s">
        <v>131</v>
      </c>
      <c r="T302" s="244" t="s">
        <v>131</v>
      </c>
      <c r="U302" s="223">
        <v>0.79</v>
      </c>
      <c r="V302" s="223">
        <f>ROUND(E302*U302,2)</f>
        <v>7.11</v>
      </c>
      <c r="W302" s="223"/>
      <c r="X302" s="223" t="s">
        <v>132</v>
      </c>
      <c r="Y302" s="223" t="s">
        <v>133</v>
      </c>
      <c r="Z302" s="213"/>
      <c r="AA302" s="213"/>
      <c r="AB302" s="213"/>
      <c r="AC302" s="213"/>
      <c r="AD302" s="213"/>
      <c r="AE302" s="213"/>
      <c r="AF302" s="213"/>
      <c r="AG302" s="213" t="s">
        <v>134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>
      <c r="A303" s="220"/>
      <c r="B303" s="221"/>
      <c r="C303" s="252" t="s">
        <v>383</v>
      </c>
      <c r="D303" s="245"/>
      <c r="E303" s="245"/>
      <c r="F303" s="245"/>
      <c r="G303" s="245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136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>
      <c r="A304" s="220"/>
      <c r="B304" s="221"/>
      <c r="C304" s="254" t="s">
        <v>384</v>
      </c>
      <c r="D304" s="224"/>
      <c r="E304" s="225">
        <v>9</v>
      </c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141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>
      <c r="A305" s="220"/>
      <c r="B305" s="221"/>
      <c r="C305" s="253"/>
      <c r="D305" s="246"/>
      <c r="E305" s="246"/>
      <c r="F305" s="246"/>
      <c r="G305" s="246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137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>
      <c r="A306" s="238">
        <v>59</v>
      </c>
      <c r="B306" s="239" t="s">
        <v>385</v>
      </c>
      <c r="C306" s="251" t="s">
        <v>386</v>
      </c>
      <c r="D306" s="240" t="s">
        <v>310</v>
      </c>
      <c r="E306" s="241">
        <v>9</v>
      </c>
      <c r="F306" s="242"/>
      <c r="G306" s="243">
        <f>ROUND(E306*F306,2)</f>
        <v>0</v>
      </c>
      <c r="H306" s="242"/>
      <c r="I306" s="243">
        <f>ROUND(E306*H306,2)</f>
        <v>0</v>
      </c>
      <c r="J306" s="242"/>
      <c r="K306" s="243">
        <f>ROUND(E306*J306,2)</f>
        <v>0</v>
      </c>
      <c r="L306" s="243">
        <v>21</v>
      </c>
      <c r="M306" s="243">
        <f>G306*(1+L306/100)</f>
        <v>0</v>
      </c>
      <c r="N306" s="241">
        <v>0</v>
      </c>
      <c r="O306" s="241">
        <f>ROUND(E306*N306,2)</f>
        <v>0</v>
      </c>
      <c r="P306" s="241">
        <v>0</v>
      </c>
      <c r="Q306" s="241">
        <f>ROUND(E306*P306,2)</f>
        <v>0</v>
      </c>
      <c r="R306" s="243" t="s">
        <v>300</v>
      </c>
      <c r="S306" s="243" t="s">
        <v>131</v>
      </c>
      <c r="T306" s="244" t="s">
        <v>131</v>
      </c>
      <c r="U306" s="223">
        <v>0.95</v>
      </c>
      <c r="V306" s="223">
        <f>ROUND(E306*U306,2)</f>
        <v>8.5500000000000007</v>
      </c>
      <c r="W306" s="223"/>
      <c r="X306" s="223" t="s">
        <v>132</v>
      </c>
      <c r="Y306" s="223" t="s">
        <v>133</v>
      </c>
      <c r="Z306" s="213"/>
      <c r="AA306" s="213"/>
      <c r="AB306" s="213"/>
      <c r="AC306" s="213"/>
      <c r="AD306" s="213"/>
      <c r="AE306" s="213"/>
      <c r="AF306" s="213"/>
      <c r="AG306" s="213" t="s">
        <v>134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>
      <c r="A307" s="220"/>
      <c r="B307" s="221"/>
      <c r="C307" s="252" t="s">
        <v>383</v>
      </c>
      <c r="D307" s="245"/>
      <c r="E307" s="245"/>
      <c r="F307" s="245"/>
      <c r="G307" s="245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136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2">
      <c r="A308" s="220"/>
      <c r="B308" s="221"/>
      <c r="C308" s="254" t="s">
        <v>387</v>
      </c>
      <c r="D308" s="224"/>
      <c r="E308" s="225">
        <v>9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141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>
      <c r="A309" s="220"/>
      <c r="B309" s="221"/>
      <c r="C309" s="253"/>
      <c r="D309" s="246"/>
      <c r="E309" s="246"/>
      <c r="F309" s="246"/>
      <c r="G309" s="246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137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ht="22.5" outlineLevel="1">
      <c r="A310" s="238">
        <v>60</v>
      </c>
      <c r="B310" s="239" t="s">
        <v>388</v>
      </c>
      <c r="C310" s="251" t="s">
        <v>389</v>
      </c>
      <c r="D310" s="240" t="s">
        <v>310</v>
      </c>
      <c r="E310" s="241">
        <v>9</v>
      </c>
      <c r="F310" s="242"/>
      <c r="G310" s="243">
        <f>ROUND(E310*F310,2)</f>
        <v>0</v>
      </c>
      <c r="H310" s="242"/>
      <c r="I310" s="243">
        <f>ROUND(E310*H310,2)</f>
        <v>0</v>
      </c>
      <c r="J310" s="242"/>
      <c r="K310" s="243">
        <f>ROUND(E310*J310,2)</f>
        <v>0</v>
      </c>
      <c r="L310" s="243">
        <v>21</v>
      </c>
      <c r="M310" s="243">
        <f>G310*(1+L310/100)</f>
        <v>0</v>
      </c>
      <c r="N310" s="241">
        <v>0</v>
      </c>
      <c r="O310" s="241">
        <f>ROUND(E310*N310,2)</f>
        <v>0</v>
      </c>
      <c r="P310" s="241">
        <v>0</v>
      </c>
      <c r="Q310" s="241">
        <f>ROUND(E310*P310,2)</f>
        <v>0</v>
      </c>
      <c r="R310" s="243" t="s">
        <v>300</v>
      </c>
      <c r="S310" s="243" t="s">
        <v>131</v>
      </c>
      <c r="T310" s="244" t="s">
        <v>131</v>
      </c>
      <c r="U310" s="223">
        <v>0.9</v>
      </c>
      <c r="V310" s="223">
        <f>ROUND(E310*U310,2)</f>
        <v>8.1</v>
      </c>
      <c r="W310" s="223"/>
      <c r="X310" s="223" t="s">
        <v>132</v>
      </c>
      <c r="Y310" s="223" t="s">
        <v>133</v>
      </c>
      <c r="Z310" s="213"/>
      <c r="AA310" s="213"/>
      <c r="AB310" s="213"/>
      <c r="AC310" s="213"/>
      <c r="AD310" s="213"/>
      <c r="AE310" s="213"/>
      <c r="AF310" s="213"/>
      <c r="AG310" s="213" t="s">
        <v>134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2">
      <c r="A311" s="220"/>
      <c r="B311" s="221"/>
      <c r="C311" s="252" t="s">
        <v>383</v>
      </c>
      <c r="D311" s="245"/>
      <c r="E311" s="245"/>
      <c r="F311" s="245"/>
      <c r="G311" s="245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136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2">
      <c r="A312" s="220"/>
      <c r="B312" s="221"/>
      <c r="C312" s="254" t="s">
        <v>390</v>
      </c>
      <c r="D312" s="224"/>
      <c r="E312" s="225">
        <v>9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141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2">
      <c r="A313" s="220"/>
      <c r="B313" s="221"/>
      <c r="C313" s="253"/>
      <c r="D313" s="246"/>
      <c r="E313" s="246"/>
      <c r="F313" s="246"/>
      <c r="G313" s="246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137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ht="22.5" outlineLevel="1">
      <c r="A314" s="238">
        <v>61</v>
      </c>
      <c r="B314" s="239" t="s">
        <v>391</v>
      </c>
      <c r="C314" s="251" t="s">
        <v>392</v>
      </c>
      <c r="D314" s="240" t="s">
        <v>310</v>
      </c>
      <c r="E314" s="241">
        <v>9</v>
      </c>
      <c r="F314" s="242"/>
      <c r="G314" s="243">
        <f>ROUND(E314*F314,2)</f>
        <v>0</v>
      </c>
      <c r="H314" s="242"/>
      <c r="I314" s="243">
        <f>ROUND(E314*H314,2)</f>
        <v>0</v>
      </c>
      <c r="J314" s="242"/>
      <c r="K314" s="243">
        <f>ROUND(E314*J314,2)</f>
        <v>0</v>
      </c>
      <c r="L314" s="243">
        <v>21</v>
      </c>
      <c r="M314" s="243">
        <f>G314*(1+L314/100)</f>
        <v>0</v>
      </c>
      <c r="N314" s="241">
        <v>0</v>
      </c>
      <c r="O314" s="241">
        <f>ROUND(E314*N314,2)</f>
        <v>0</v>
      </c>
      <c r="P314" s="241">
        <v>0</v>
      </c>
      <c r="Q314" s="241">
        <f>ROUND(E314*P314,2)</f>
        <v>0</v>
      </c>
      <c r="R314" s="243" t="s">
        <v>300</v>
      </c>
      <c r="S314" s="243" t="s">
        <v>131</v>
      </c>
      <c r="T314" s="244" t="s">
        <v>131</v>
      </c>
      <c r="U314" s="223">
        <v>1.75</v>
      </c>
      <c r="V314" s="223">
        <f>ROUND(E314*U314,2)</f>
        <v>15.75</v>
      </c>
      <c r="W314" s="223"/>
      <c r="X314" s="223" t="s">
        <v>132</v>
      </c>
      <c r="Y314" s="223" t="s">
        <v>133</v>
      </c>
      <c r="Z314" s="213"/>
      <c r="AA314" s="213"/>
      <c r="AB314" s="213"/>
      <c r="AC314" s="213"/>
      <c r="AD314" s="213"/>
      <c r="AE314" s="213"/>
      <c r="AF314" s="213"/>
      <c r="AG314" s="213" t="s">
        <v>134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>
      <c r="A315" s="220"/>
      <c r="B315" s="221"/>
      <c r="C315" s="252" t="s">
        <v>383</v>
      </c>
      <c r="D315" s="245"/>
      <c r="E315" s="245"/>
      <c r="F315" s="245"/>
      <c r="G315" s="245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136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2">
      <c r="A316" s="220"/>
      <c r="B316" s="221"/>
      <c r="C316" s="253"/>
      <c r="D316" s="246"/>
      <c r="E316" s="246"/>
      <c r="F316" s="246"/>
      <c r="G316" s="246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137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22.5" outlineLevel="1">
      <c r="A317" s="238">
        <v>62</v>
      </c>
      <c r="B317" s="239" t="s">
        <v>393</v>
      </c>
      <c r="C317" s="251" t="s">
        <v>394</v>
      </c>
      <c r="D317" s="240" t="s">
        <v>310</v>
      </c>
      <c r="E317" s="241">
        <v>11</v>
      </c>
      <c r="F317" s="242"/>
      <c r="G317" s="243">
        <f>ROUND(E317*F317,2)</f>
        <v>0</v>
      </c>
      <c r="H317" s="242"/>
      <c r="I317" s="243">
        <f>ROUND(E317*H317,2)</f>
        <v>0</v>
      </c>
      <c r="J317" s="242"/>
      <c r="K317" s="243">
        <f>ROUND(E317*J317,2)</f>
        <v>0</v>
      </c>
      <c r="L317" s="243">
        <v>21</v>
      </c>
      <c r="M317" s="243">
        <f>G317*(1+L317/100)</f>
        <v>0</v>
      </c>
      <c r="N317" s="241">
        <v>3.0596700000000001</v>
      </c>
      <c r="O317" s="241">
        <f>ROUND(E317*N317,2)</f>
        <v>33.659999999999997</v>
      </c>
      <c r="P317" s="241">
        <v>0</v>
      </c>
      <c r="Q317" s="241">
        <f>ROUND(E317*P317,2)</f>
        <v>0</v>
      </c>
      <c r="R317" s="243" t="s">
        <v>300</v>
      </c>
      <c r="S317" s="243" t="s">
        <v>131</v>
      </c>
      <c r="T317" s="244" t="s">
        <v>131</v>
      </c>
      <c r="U317" s="223">
        <v>5.0199999999999996</v>
      </c>
      <c r="V317" s="223">
        <f>ROUND(E317*U317,2)</f>
        <v>55.22</v>
      </c>
      <c r="W317" s="223"/>
      <c r="X317" s="223" t="s">
        <v>132</v>
      </c>
      <c r="Y317" s="223" t="s">
        <v>133</v>
      </c>
      <c r="Z317" s="213"/>
      <c r="AA317" s="213"/>
      <c r="AB317" s="213"/>
      <c r="AC317" s="213"/>
      <c r="AD317" s="213"/>
      <c r="AE317" s="213"/>
      <c r="AF317" s="213"/>
      <c r="AG317" s="213" t="s">
        <v>134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>
      <c r="A318" s="220"/>
      <c r="B318" s="221"/>
      <c r="C318" s="252" t="s">
        <v>395</v>
      </c>
      <c r="D318" s="245"/>
      <c r="E318" s="245"/>
      <c r="F318" s="245"/>
      <c r="G318" s="245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136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>
      <c r="A319" s="220"/>
      <c r="B319" s="221"/>
      <c r="C319" s="253"/>
      <c r="D319" s="246"/>
      <c r="E319" s="246"/>
      <c r="F319" s="246"/>
      <c r="G319" s="246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137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>
      <c r="A320" s="238">
        <v>63</v>
      </c>
      <c r="B320" s="239" t="s">
        <v>396</v>
      </c>
      <c r="C320" s="251" t="s">
        <v>397</v>
      </c>
      <c r="D320" s="240" t="s">
        <v>310</v>
      </c>
      <c r="E320" s="241">
        <v>1</v>
      </c>
      <c r="F320" s="242"/>
      <c r="G320" s="243">
        <f>ROUND(E320*F320,2)</f>
        <v>0</v>
      </c>
      <c r="H320" s="242"/>
      <c r="I320" s="243">
        <f>ROUND(E320*H320,2)</f>
        <v>0</v>
      </c>
      <c r="J320" s="242"/>
      <c r="K320" s="243">
        <f>ROUND(E320*J320,2)</f>
        <v>0</v>
      </c>
      <c r="L320" s="243">
        <v>21</v>
      </c>
      <c r="M320" s="243">
        <f>G320*(1+L320/100)</f>
        <v>0</v>
      </c>
      <c r="N320" s="241">
        <v>0.43381999999999998</v>
      </c>
      <c r="O320" s="241">
        <f>ROUND(E320*N320,2)</f>
        <v>0.43</v>
      </c>
      <c r="P320" s="241">
        <v>0</v>
      </c>
      <c r="Q320" s="241">
        <f>ROUND(E320*P320,2)</f>
        <v>0</v>
      </c>
      <c r="R320" s="243" t="s">
        <v>130</v>
      </c>
      <c r="S320" s="243" t="s">
        <v>131</v>
      </c>
      <c r="T320" s="244" t="s">
        <v>131</v>
      </c>
      <c r="U320" s="223">
        <v>3.839</v>
      </c>
      <c r="V320" s="223">
        <f>ROUND(E320*U320,2)</f>
        <v>3.84</v>
      </c>
      <c r="W320" s="223"/>
      <c r="X320" s="223" t="s">
        <v>132</v>
      </c>
      <c r="Y320" s="223" t="s">
        <v>133</v>
      </c>
      <c r="Z320" s="213"/>
      <c r="AA320" s="213"/>
      <c r="AB320" s="213"/>
      <c r="AC320" s="213"/>
      <c r="AD320" s="213"/>
      <c r="AE320" s="213"/>
      <c r="AF320" s="213"/>
      <c r="AG320" s="213" t="s">
        <v>134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ht="33.75" outlineLevel="2">
      <c r="A321" s="220"/>
      <c r="B321" s="221"/>
      <c r="C321" s="252" t="s">
        <v>398</v>
      </c>
      <c r="D321" s="245"/>
      <c r="E321" s="245"/>
      <c r="F321" s="245"/>
      <c r="G321" s="245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136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48" t="str">
        <f>C321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21" s="213"/>
      <c r="BC321" s="213"/>
      <c r="BD321" s="213"/>
      <c r="BE321" s="213"/>
      <c r="BF321" s="213"/>
      <c r="BG321" s="213"/>
      <c r="BH321" s="213"/>
    </row>
    <row r="322" spans="1:60" outlineLevel="2">
      <c r="A322" s="220"/>
      <c r="B322" s="221"/>
      <c r="C322" s="253"/>
      <c r="D322" s="246"/>
      <c r="E322" s="246"/>
      <c r="F322" s="246"/>
      <c r="G322" s="246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137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>
      <c r="A323" s="238">
        <v>64</v>
      </c>
      <c r="B323" s="239" t="s">
        <v>399</v>
      </c>
      <c r="C323" s="251" t="s">
        <v>400</v>
      </c>
      <c r="D323" s="240" t="s">
        <v>310</v>
      </c>
      <c r="E323" s="241">
        <v>9</v>
      </c>
      <c r="F323" s="242"/>
      <c r="G323" s="243">
        <f>ROUND(E323*F323,2)</f>
        <v>0</v>
      </c>
      <c r="H323" s="242"/>
      <c r="I323" s="243">
        <f>ROUND(E323*H323,2)</f>
        <v>0</v>
      </c>
      <c r="J323" s="242"/>
      <c r="K323" s="243">
        <f>ROUND(E323*J323,2)</f>
        <v>0</v>
      </c>
      <c r="L323" s="243">
        <v>21</v>
      </c>
      <c r="M323" s="243">
        <f>G323*(1+L323/100)</f>
        <v>0</v>
      </c>
      <c r="N323" s="241">
        <v>0.43093999999999999</v>
      </c>
      <c r="O323" s="241">
        <f>ROUND(E323*N323,2)</f>
        <v>3.88</v>
      </c>
      <c r="P323" s="241">
        <v>0</v>
      </c>
      <c r="Q323" s="241">
        <f>ROUND(E323*P323,2)</f>
        <v>0</v>
      </c>
      <c r="R323" s="243" t="s">
        <v>130</v>
      </c>
      <c r="S323" s="243" t="s">
        <v>131</v>
      </c>
      <c r="T323" s="244" t="s">
        <v>131</v>
      </c>
      <c r="U323" s="223">
        <v>3.8170000000000002</v>
      </c>
      <c r="V323" s="223">
        <f>ROUND(E323*U323,2)</f>
        <v>34.35</v>
      </c>
      <c r="W323" s="223"/>
      <c r="X323" s="223" t="s">
        <v>132</v>
      </c>
      <c r="Y323" s="223" t="s">
        <v>133</v>
      </c>
      <c r="Z323" s="213"/>
      <c r="AA323" s="213"/>
      <c r="AB323" s="213"/>
      <c r="AC323" s="213"/>
      <c r="AD323" s="213"/>
      <c r="AE323" s="213"/>
      <c r="AF323" s="213"/>
      <c r="AG323" s="213" t="s">
        <v>134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ht="33.75" outlineLevel="2">
      <c r="A324" s="220"/>
      <c r="B324" s="221"/>
      <c r="C324" s="252" t="s">
        <v>398</v>
      </c>
      <c r="D324" s="245"/>
      <c r="E324" s="245"/>
      <c r="F324" s="245"/>
      <c r="G324" s="245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136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48" t="str">
        <f>C324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324" s="213"/>
      <c r="BC324" s="213"/>
      <c r="BD324" s="213"/>
      <c r="BE324" s="213"/>
      <c r="BF324" s="213"/>
      <c r="BG324" s="213"/>
      <c r="BH324" s="213"/>
    </row>
    <row r="325" spans="1:60" outlineLevel="2">
      <c r="A325" s="220"/>
      <c r="B325" s="221"/>
      <c r="C325" s="253"/>
      <c r="D325" s="246"/>
      <c r="E325" s="246"/>
      <c r="F325" s="246"/>
      <c r="G325" s="246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137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>
      <c r="A326" s="238">
        <v>65</v>
      </c>
      <c r="B326" s="239" t="s">
        <v>401</v>
      </c>
      <c r="C326" s="251" t="s">
        <v>402</v>
      </c>
      <c r="D326" s="240" t="s">
        <v>310</v>
      </c>
      <c r="E326" s="241">
        <v>9</v>
      </c>
      <c r="F326" s="242"/>
      <c r="G326" s="243">
        <f>ROUND(E326*F326,2)</f>
        <v>0</v>
      </c>
      <c r="H326" s="242"/>
      <c r="I326" s="243">
        <f>ROUND(E326*H326,2)</f>
        <v>0</v>
      </c>
      <c r="J326" s="242"/>
      <c r="K326" s="243">
        <f>ROUND(E326*J326,2)</f>
        <v>0</v>
      </c>
      <c r="L326" s="243">
        <v>21</v>
      </c>
      <c r="M326" s="243">
        <f>G326*(1+L326/100)</f>
        <v>0</v>
      </c>
      <c r="N326" s="241">
        <v>7.0200000000000002E-3</v>
      </c>
      <c r="O326" s="241">
        <f>ROUND(E326*N326,2)</f>
        <v>0.06</v>
      </c>
      <c r="P326" s="241">
        <v>0</v>
      </c>
      <c r="Q326" s="241">
        <f>ROUND(E326*P326,2)</f>
        <v>0</v>
      </c>
      <c r="R326" s="243" t="s">
        <v>300</v>
      </c>
      <c r="S326" s="243" t="s">
        <v>131</v>
      </c>
      <c r="T326" s="244" t="s">
        <v>131</v>
      </c>
      <c r="U326" s="223">
        <v>1.31</v>
      </c>
      <c r="V326" s="223">
        <f>ROUND(E326*U326,2)</f>
        <v>11.79</v>
      </c>
      <c r="W326" s="223"/>
      <c r="X326" s="223" t="s">
        <v>132</v>
      </c>
      <c r="Y326" s="223" t="s">
        <v>133</v>
      </c>
      <c r="Z326" s="213"/>
      <c r="AA326" s="213"/>
      <c r="AB326" s="213"/>
      <c r="AC326" s="213"/>
      <c r="AD326" s="213"/>
      <c r="AE326" s="213"/>
      <c r="AF326" s="213"/>
      <c r="AG326" s="213" t="s">
        <v>134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2">
      <c r="A327" s="220"/>
      <c r="B327" s="221"/>
      <c r="C327" s="255"/>
      <c r="D327" s="247"/>
      <c r="E327" s="247"/>
      <c r="F327" s="247"/>
      <c r="G327" s="247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137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>
      <c r="A328" s="238">
        <v>66</v>
      </c>
      <c r="B328" s="239" t="s">
        <v>403</v>
      </c>
      <c r="C328" s="251" t="s">
        <v>404</v>
      </c>
      <c r="D328" s="240" t="s">
        <v>310</v>
      </c>
      <c r="E328" s="241">
        <v>11</v>
      </c>
      <c r="F328" s="242"/>
      <c r="G328" s="243">
        <f>ROUND(E328*F328,2)</f>
        <v>0</v>
      </c>
      <c r="H328" s="242"/>
      <c r="I328" s="243">
        <f>ROUND(E328*H328,2)</f>
        <v>0</v>
      </c>
      <c r="J328" s="242"/>
      <c r="K328" s="243">
        <f>ROUND(E328*J328,2)</f>
        <v>0</v>
      </c>
      <c r="L328" s="243">
        <v>21</v>
      </c>
      <c r="M328" s="243">
        <f>G328*(1+L328/100)</f>
        <v>0</v>
      </c>
      <c r="N328" s="241">
        <v>0.11436</v>
      </c>
      <c r="O328" s="241">
        <f>ROUND(E328*N328,2)</f>
        <v>1.26</v>
      </c>
      <c r="P328" s="241">
        <v>0</v>
      </c>
      <c r="Q328" s="241">
        <f>ROUND(E328*P328,2)</f>
        <v>0</v>
      </c>
      <c r="R328" s="243" t="s">
        <v>300</v>
      </c>
      <c r="S328" s="243" t="s">
        <v>131</v>
      </c>
      <c r="T328" s="244" t="s">
        <v>131</v>
      </c>
      <c r="U328" s="223">
        <v>1.69</v>
      </c>
      <c r="V328" s="223">
        <f>ROUND(E328*U328,2)</f>
        <v>18.59</v>
      </c>
      <c r="W328" s="223"/>
      <c r="X328" s="223" t="s">
        <v>132</v>
      </c>
      <c r="Y328" s="223" t="s">
        <v>133</v>
      </c>
      <c r="Z328" s="213"/>
      <c r="AA328" s="213"/>
      <c r="AB328" s="213"/>
      <c r="AC328" s="213"/>
      <c r="AD328" s="213"/>
      <c r="AE328" s="213"/>
      <c r="AF328" s="213"/>
      <c r="AG328" s="213" t="s">
        <v>134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>
      <c r="A329" s="220"/>
      <c r="B329" s="221"/>
      <c r="C329" s="252" t="s">
        <v>405</v>
      </c>
      <c r="D329" s="245"/>
      <c r="E329" s="245"/>
      <c r="F329" s="245"/>
      <c r="G329" s="245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136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>
      <c r="A330" s="220"/>
      <c r="B330" s="221"/>
      <c r="C330" s="253"/>
      <c r="D330" s="246"/>
      <c r="E330" s="246"/>
      <c r="F330" s="246"/>
      <c r="G330" s="246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137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>
      <c r="A331" s="238">
        <v>67</v>
      </c>
      <c r="B331" s="239" t="s">
        <v>406</v>
      </c>
      <c r="C331" s="251" t="s">
        <v>407</v>
      </c>
      <c r="D331" s="240" t="s">
        <v>179</v>
      </c>
      <c r="E331" s="241">
        <v>1.85</v>
      </c>
      <c r="F331" s="242"/>
      <c r="G331" s="243">
        <f>ROUND(E331*F331,2)</f>
        <v>0</v>
      </c>
      <c r="H331" s="242"/>
      <c r="I331" s="243">
        <f>ROUND(E331*H331,2)</f>
        <v>0</v>
      </c>
      <c r="J331" s="242"/>
      <c r="K331" s="243">
        <f>ROUND(E331*J331,2)</f>
        <v>0</v>
      </c>
      <c r="L331" s="243">
        <v>21</v>
      </c>
      <c r="M331" s="243">
        <f>G331*(1+L331/100)</f>
        <v>0</v>
      </c>
      <c r="N331" s="241">
        <v>2.5249999999999999</v>
      </c>
      <c r="O331" s="241">
        <f>ROUND(E331*N331,2)</f>
        <v>4.67</v>
      </c>
      <c r="P331" s="241">
        <v>0</v>
      </c>
      <c r="Q331" s="241">
        <f>ROUND(E331*P331,2)</f>
        <v>0</v>
      </c>
      <c r="R331" s="243" t="s">
        <v>300</v>
      </c>
      <c r="S331" s="243" t="s">
        <v>131</v>
      </c>
      <c r="T331" s="244" t="s">
        <v>131</v>
      </c>
      <c r="U331" s="223">
        <v>1.3029999999999999</v>
      </c>
      <c r="V331" s="223">
        <f>ROUND(E331*U331,2)</f>
        <v>2.41</v>
      </c>
      <c r="W331" s="223"/>
      <c r="X331" s="223" t="s">
        <v>132</v>
      </c>
      <c r="Y331" s="223" t="s">
        <v>133</v>
      </c>
      <c r="Z331" s="213"/>
      <c r="AA331" s="213"/>
      <c r="AB331" s="213"/>
      <c r="AC331" s="213"/>
      <c r="AD331" s="213"/>
      <c r="AE331" s="213"/>
      <c r="AF331" s="213"/>
      <c r="AG331" s="213" t="s">
        <v>134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2">
      <c r="A332" s="220"/>
      <c r="B332" s="221"/>
      <c r="C332" s="252" t="s">
        <v>408</v>
      </c>
      <c r="D332" s="245"/>
      <c r="E332" s="245"/>
      <c r="F332" s="245"/>
      <c r="G332" s="245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136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2">
      <c r="A333" s="220"/>
      <c r="B333" s="221"/>
      <c r="C333" s="253"/>
      <c r="D333" s="246"/>
      <c r="E333" s="246"/>
      <c r="F333" s="246"/>
      <c r="G333" s="246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137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>
      <c r="A334" s="238">
        <v>68</v>
      </c>
      <c r="B334" s="239" t="s">
        <v>409</v>
      </c>
      <c r="C334" s="251" t="s">
        <v>410</v>
      </c>
      <c r="D334" s="240" t="s">
        <v>310</v>
      </c>
      <c r="E334" s="241">
        <v>20</v>
      </c>
      <c r="F334" s="242"/>
      <c r="G334" s="243">
        <f>ROUND(E334*F334,2)</f>
        <v>0</v>
      </c>
      <c r="H334" s="242"/>
      <c r="I334" s="243">
        <f>ROUND(E334*H334,2)</f>
        <v>0</v>
      </c>
      <c r="J334" s="242"/>
      <c r="K334" s="243">
        <f>ROUND(E334*J334,2)</f>
        <v>0</v>
      </c>
      <c r="L334" s="243">
        <v>21</v>
      </c>
      <c r="M334" s="243">
        <f>G334*(1+L334/100)</f>
        <v>0</v>
      </c>
      <c r="N334" s="241">
        <v>0</v>
      </c>
      <c r="O334" s="241">
        <f>ROUND(E334*N334,2)</f>
        <v>0</v>
      </c>
      <c r="P334" s="241">
        <v>0</v>
      </c>
      <c r="Q334" s="241">
        <f>ROUND(E334*P334,2)</f>
        <v>0</v>
      </c>
      <c r="R334" s="243"/>
      <c r="S334" s="243" t="s">
        <v>411</v>
      </c>
      <c r="T334" s="244" t="s">
        <v>412</v>
      </c>
      <c r="U334" s="223">
        <v>0</v>
      </c>
      <c r="V334" s="223">
        <f>ROUND(E334*U334,2)</f>
        <v>0</v>
      </c>
      <c r="W334" s="223"/>
      <c r="X334" s="223" t="s">
        <v>132</v>
      </c>
      <c r="Y334" s="223" t="s">
        <v>133</v>
      </c>
      <c r="Z334" s="213"/>
      <c r="AA334" s="213"/>
      <c r="AB334" s="213"/>
      <c r="AC334" s="213"/>
      <c r="AD334" s="213"/>
      <c r="AE334" s="213"/>
      <c r="AF334" s="213"/>
      <c r="AG334" s="213" t="s">
        <v>134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>
      <c r="A335" s="220"/>
      <c r="B335" s="221"/>
      <c r="C335" s="255"/>
      <c r="D335" s="247"/>
      <c r="E335" s="247"/>
      <c r="F335" s="247"/>
      <c r="G335" s="247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137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ht="22.5" outlineLevel="1">
      <c r="A336" s="238">
        <v>69</v>
      </c>
      <c r="B336" s="239" t="s">
        <v>413</v>
      </c>
      <c r="C336" s="251" t="s">
        <v>414</v>
      </c>
      <c r="D336" s="240" t="s">
        <v>310</v>
      </c>
      <c r="E336" s="241">
        <v>4</v>
      </c>
      <c r="F336" s="242"/>
      <c r="G336" s="243">
        <f>ROUND(E336*F336,2)</f>
        <v>0</v>
      </c>
      <c r="H336" s="242"/>
      <c r="I336" s="243">
        <f>ROUND(E336*H336,2)</f>
        <v>0</v>
      </c>
      <c r="J336" s="242"/>
      <c r="K336" s="243">
        <f>ROUND(E336*J336,2)</f>
        <v>0</v>
      </c>
      <c r="L336" s="243">
        <v>21</v>
      </c>
      <c r="M336" s="243">
        <f>G336*(1+L336/100)</f>
        <v>0</v>
      </c>
      <c r="N336" s="241">
        <v>0</v>
      </c>
      <c r="O336" s="241">
        <f>ROUND(E336*N336,2)</f>
        <v>0</v>
      </c>
      <c r="P336" s="241">
        <v>0</v>
      </c>
      <c r="Q336" s="241">
        <f>ROUND(E336*P336,2)</f>
        <v>0</v>
      </c>
      <c r="R336" s="243"/>
      <c r="S336" s="243" t="s">
        <v>411</v>
      </c>
      <c r="T336" s="244" t="s">
        <v>412</v>
      </c>
      <c r="U336" s="223">
        <v>0</v>
      </c>
      <c r="V336" s="223">
        <f>ROUND(E336*U336,2)</f>
        <v>0</v>
      </c>
      <c r="W336" s="223"/>
      <c r="X336" s="223" t="s">
        <v>132</v>
      </c>
      <c r="Y336" s="223" t="s">
        <v>133</v>
      </c>
      <c r="Z336" s="213"/>
      <c r="AA336" s="213"/>
      <c r="AB336" s="213"/>
      <c r="AC336" s="213"/>
      <c r="AD336" s="213"/>
      <c r="AE336" s="213"/>
      <c r="AF336" s="213"/>
      <c r="AG336" s="213" t="s">
        <v>134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>
      <c r="A337" s="220"/>
      <c r="B337" s="221"/>
      <c r="C337" s="255"/>
      <c r="D337" s="247"/>
      <c r="E337" s="247"/>
      <c r="F337" s="247"/>
      <c r="G337" s="247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137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>
      <c r="A338" s="238">
        <v>70</v>
      </c>
      <c r="B338" s="239" t="s">
        <v>415</v>
      </c>
      <c r="C338" s="251" t="s">
        <v>416</v>
      </c>
      <c r="D338" s="240" t="s">
        <v>157</v>
      </c>
      <c r="E338" s="241">
        <v>154</v>
      </c>
      <c r="F338" s="242"/>
      <c r="G338" s="243">
        <f>ROUND(E338*F338,2)</f>
        <v>0</v>
      </c>
      <c r="H338" s="242"/>
      <c r="I338" s="243">
        <f>ROUND(E338*H338,2)</f>
        <v>0</v>
      </c>
      <c r="J338" s="242"/>
      <c r="K338" s="243">
        <f>ROUND(E338*J338,2)</f>
        <v>0</v>
      </c>
      <c r="L338" s="243">
        <v>21</v>
      </c>
      <c r="M338" s="243">
        <f>G338*(1+L338/100)</f>
        <v>0</v>
      </c>
      <c r="N338" s="241">
        <v>0</v>
      </c>
      <c r="O338" s="241">
        <f>ROUND(E338*N338,2)</f>
        <v>0</v>
      </c>
      <c r="P338" s="241">
        <v>0</v>
      </c>
      <c r="Q338" s="241">
        <f>ROUND(E338*P338,2)</f>
        <v>0</v>
      </c>
      <c r="R338" s="243"/>
      <c r="S338" s="243" t="s">
        <v>411</v>
      </c>
      <c r="T338" s="244" t="s">
        <v>412</v>
      </c>
      <c r="U338" s="223">
        <v>0</v>
      </c>
      <c r="V338" s="223">
        <f>ROUND(E338*U338,2)</f>
        <v>0</v>
      </c>
      <c r="W338" s="223"/>
      <c r="X338" s="223" t="s">
        <v>132</v>
      </c>
      <c r="Y338" s="223" t="s">
        <v>133</v>
      </c>
      <c r="Z338" s="213"/>
      <c r="AA338" s="213"/>
      <c r="AB338" s="213"/>
      <c r="AC338" s="213"/>
      <c r="AD338" s="213"/>
      <c r="AE338" s="213"/>
      <c r="AF338" s="213"/>
      <c r="AG338" s="213" t="s">
        <v>134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>
      <c r="A339" s="220"/>
      <c r="B339" s="221"/>
      <c r="C339" s="255"/>
      <c r="D339" s="247"/>
      <c r="E339" s="247"/>
      <c r="F339" s="247"/>
      <c r="G339" s="247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137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>
      <c r="A340" s="238">
        <v>71</v>
      </c>
      <c r="B340" s="239" t="s">
        <v>417</v>
      </c>
      <c r="C340" s="251" t="s">
        <v>418</v>
      </c>
      <c r="D340" s="240" t="s">
        <v>419</v>
      </c>
      <c r="E340" s="241">
        <v>1</v>
      </c>
      <c r="F340" s="242"/>
      <c r="G340" s="243">
        <f>ROUND(E340*F340,2)</f>
        <v>0</v>
      </c>
      <c r="H340" s="242"/>
      <c r="I340" s="243">
        <f>ROUND(E340*H340,2)</f>
        <v>0</v>
      </c>
      <c r="J340" s="242"/>
      <c r="K340" s="243">
        <f>ROUND(E340*J340,2)</f>
        <v>0</v>
      </c>
      <c r="L340" s="243">
        <v>21</v>
      </c>
      <c r="M340" s="243">
        <f>G340*(1+L340/100)</f>
        <v>0</v>
      </c>
      <c r="N340" s="241">
        <v>0</v>
      </c>
      <c r="O340" s="241">
        <f>ROUND(E340*N340,2)</f>
        <v>0</v>
      </c>
      <c r="P340" s="241">
        <v>0</v>
      </c>
      <c r="Q340" s="241">
        <f>ROUND(E340*P340,2)</f>
        <v>0</v>
      </c>
      <c r="R340" s="243"/>
      <c r="S340" s="243" t="s">
        <v>411</v>
      </c>
      <c r="T340" s="244" t="s">
        <v>412</v>
      </c>
      <c r="U340" s="223">
        <v>0</v>
      </c>
      <c r="V340" s="223">
        <f>ROUND(E340*U340,2)</f>
        <v>0</v>
      </c>
      <c r="W340" s="223"/>
      <c r="X340" s="223" t="s">
        <v>132</v>
      </c>
      <c r="Y340" s="223" t="s">
        <v>133</v>
      </c>
      <c r="Z340" s="213"/>
      <c r="AA340" s="213"/>
      <c r="AB340" s="213"/>
      <c r="AC340" s="213"/>
      <c r="AD340" s="213"/>
      <c r="AE340" s="213"/>
      <c r="AF340" s="213"/>
      <c r="AG340" s="213" t="s">
        <v>134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2">
      <c r="A341" s="220"/>
      <c r="B341" s="221"/>
      <c r="C341" s="255"/>
      <c r="D341" s="247"/>
      <c r="E341" s="247"/>
      <c r="F341" s="247"/>
      <c r="G341" s="247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137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>
      <c r="A342" s="238">
        <v>72</v>
      </c>
      <c r="B342" s="239" t="s">
        <v>420</v>
      </c>
      <c r="C342" s="251" t="s">
        <v>421</v>
      </c>
      <c r="D342" s="240" t="s">
        <v>419</v>
      </c>
      <c r="E342" s="241">
        <v>8</v>
      </c>
      <c r="F342" s="242"/>
      <c r="G342" s="243">
        <f>ROUND(E342*F342,2)</f>
        <v>0</v>
      </c>
      <c r="H342" s="242"/>
      <c r="I342" s="243">
        <f>ROUND(E342*H342,2)</f>
        <v>0</v>
      </c>
      <c r="J342" s="242"/>
      <c r="K342" s="243">
        <f>ROUND(E342*J342,2)</f>
        <v>0</v>
      </c>
      <c r="L342" s="243">
        <v>21</v>
      </c>
      <c r="M342" s="243">
        <f>G342*(1+L342/100)</f>
        <v>0</v>
      </c>
      <c r="N342" s="241">
        <v>0</v>
      </c>
      <c r="O342" s="241">
        <f>ROUND(E342*N342,2)</f>
        <v>0</v>
      </c>
      <c r="P342" s="241">
        <v>0</v>
      </c>
      <c r="Q342" s="241">
        <f>ROUND(E342*P342,2)</f>
        <v>0</v>
      </c>
      <c r="R342" s="243"/>
      <c r="S342" s="243" t="s">
        <v>411</v>
      </c>
      <c r="T342" s="244" t="s">
        <v>412</v>
      </c>
      <c r="U342" s="223">
        <v>0</v>
      </c>
      <c r="V342" s="223">
        <f>ROUND(E342*U342,2)</f>
        <v>0</v>
      </c>
      <c r="W342" s="223"/>
      <c r="X342" s="223" t="s">
        <v>132</v>
      </c>
      <c r="Y342" s="223" t="s">
        <v>133</v>
      </c>
      <c r="Z342" s="213"/>
      <c r="AA342" s="213"/>
      <c r="AB342" s="213"/>
      <c r="AC342" s="213"/>
      <c r="AD342" s="213"/>
      <c r="AE342" s="213"/>
      <c r="AF342" s="213"/>
      <c r="AG342" s="213" t="s">
        <v>134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2">
      <c r="A343" s="220"/>
      <c r="B343" s="221"/>
      <c r="C343" s="255"/>
      <c r="D343" s="247"/>
      <c r="E343" s="247"/>
      <c r="F343" s="247"/>
      <c r="G343" s="247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137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>
      <c r="A344" s="238">
        <v>73</v>
      </c>
      <c r="B344" s="239" t="s">
        <v>422</v>
      </c>
      <c r="C344" s="251" t="s">
        <v>423</v>
      </c>
      <c r="D344" s="240" t="s">
        <v>310</v>
      </c>
      <c r="E344" s="241">
        <v>11.385</v>
      </c>
      <c r="F344" s="242"/>
      <c r="G344" s="243">
        <f>ROUND(E344*F344,2)</f>
        <v>0</v>
      </c>
      <c r="H344" s="242"/>
      <c r="I344" s="243">
        <f>ROUND(E344*H344,2)</f>
        <v>0</v>
      </c>
      <c r="J344" s="242"/>
      <c r="K344" s="243">
        <f>ROUND(E344*J344,2)</f>
        <v>0</v>
      </c>
      <c r="L344" s="243">
        <v>21</v>
      </c>
      <c r="M344" s="243">
        <f>G344*(1+L344/100)</f>
        <v>0</v>
      </c>
      <c r="N344" s="241">
        <v>1.512E-2</v>
      </c>
      <c r="O344" s="241">
        <f>ROUND(E344*N344,2)</f>
        <v>0.17</v>
      </c>
      <c r="P344" s="241">
        <v>0</v>
      </c>
      <c r="Q344" s="241">
        <f>ROUND(E344*P344,2)</f>
        <v>0</v>
      </c>
      <c r="R344" s="243" t="s">
        <v>290</v>
      </c>
      <c r="S344" s="243" t="s">
        <v>131</v>
      </c>
      <c r="T344" s="244" t="s">
        <v>131</v>
      </c>
      <c r="U344" s="223">
        <v>0</v>
      </c>
      <c r="V344" s="223">
        <f>ROUND(E344*U344,2)</f>
        <v>0</v>
      </c>
      <c r="W344" s="223"/>
      <c r="X344" s="223" t="s">
        <v>291</v>
      </c>
      <c r="Y344" s="223" t="s">
        <v>133</v>
      </c>
      <c r="Z344" s="213"/>
      <c r="AA344" s="213"/>
      <c r="AB344" s="213"/>
      <c r="AC344" s="213"/>
      <c r="AD344" s="213"/>
      <c r="AE344" s="213"/>
      <c r="AF344" s="213"/>
      <c r="AG344" s="213" t="s">
        <v>292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2">
      <c r="A345" s="220"/>
      <c r="B345" s="221"/>
      <c r="C345" s="254" t="s">
        <v>424</v>
      </c>
      <c r="D345" s="224"/>
      <c r="E345" s="225">
        <v>11.385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141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>
      <c r="A346" s="220"/>
      <c r="B346" s="221"/>
      <c r="C346" s="253"/>
      <c r="D346" s="246"/>
      <c r="E346" s="246"/>
      <c r="F346" s="246"/>
      <c r="G346" s="246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137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2.5" outlineLevel="1">
      <c r="A347" s="238">
        <v>74</v>
      </c>
      <c r="B347" s="239" t="s">
        <v>425</v>
      </c>
      <c r="C347" s="251" t="s">
        <v>426</v>
      </c>
      <c r="D347" s="240" t="s">
        <v>310</v>
      </c>
      <c r="E347" s="241">
        <v>22.77</v>
      </c>
      <c r="F347" s="242"/>
      <c r="G347" s="243">
        <f>ROUND(E347*F347,2)</f>
        <v>0</v>
      </c>
      <c r="H347" s="242"/>
      <c r="I347" s="243">
        <f>ROUND(E347*H347,2)</f>
        <v>0</v>
      </c>
      <c r="J347" s="242"/>
      <c r="K347" s="243">
        <f>ROUND(E347*J347,2)</f>
        <v>0</v>
      </c>
      <c r="L347" s="243">
        <v>21</v>
      </c>
      <c r="M347" s="243">
        <f>G347*(1+L347/100)</f>
        <v>0</v>
      </c>
      <c r="N347" s="241">
        <v>0.126</v>
      </c>
      <c r="O347" s="241">
        <f>ROUND(E347*N347,2)</f>
        <v>2.87</v>
      </c>
      <c r="P347" s="241">
        <v>0</v>
      </c>
      <c r="Q347" s="241">
        <f>ROUND(E347*P347,2)</f>
        <v>0</v>
      </c>
      <c r="R347" s="243" t="s">
        <v>290</v>
      </c>
      <c r="S347" s="243" t="s">
        <v>131</v>
      </c>
      <c r="T347" s="244" t="s">
        <v>131</v>
      </c>
      <c r="U347" s="223">
        <v>0</v>
      </c>
      <c r="V347" s="223">
        <f>ROUND(E347*U347,2)</f>
        <v>0</v>
      </c>
      <c r="W347" s="223"/>
      <c r="X347" s="223" t="s">
        <v>291</v>
      </c>
      <c r="Y347" s="223" t="s">
        <v>133</v>
      </c>
      <c r="Z347" s="213"/>
      <c r="AA347" s="213"/>
      <c r="AB347" s="213"/>
      <c r="AC347" s="213"/>
      <c r="AD347" s="213"/>
      <c r="AE347" s="213"/>
      <c r="AF347" s="213"/>
      <c r="AG347" s="213" t="s">
        <v>292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>
      <c r="A348" s="220"/>
      <c r="B348" s="221"/>
      <c r="C348" s="254" t="s">
        <v>427</v>
      </c>
      <c r="D348" s="224"/>
      <c r="E348" s="225">
        <v>22.77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141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2">
      <c r="A349" s="220"/>
      <c r="B349" s="221"/>
      <c r="C349" s="253"/>
      <c r="D349" s="246"/>
      <c r="E349" s="246"/>
      <c r="F349" s="246"/>
      <c r="G349" s="246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137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ht="22.5" outlineLevel="1">
      <c r="A350" s="238">
        <v>75</v>
      </c>
      <c r="B350" s="239" t="s">
        <v>428</v>
      </c>
      <c r="C350" s="251" t="s">
        <v>429</v>
      </c>
      <c r="D350" s="240" t="s">
        <v>310</v>
      </c>
      <c r="E350" s="241">
        <v>3.105</v>
      </c>
      <c r="F350" s="242"/>
      <c r="G350" s="243">
        <f>ROUND(E350*F350,2)</f>
        <v>0</v>
      </c>
      <c r="H350" s="242"/>
      <c r="I350" s="243">
        <f>ROUND(E350*H350,2)</f>
        <v>0</v>
      </c>
      <c r="J350" s="242"/>
      <c r="K350" s="243">
        <f>ROUND(E350*J350,2)</f>
        <v>0</v>
      </c>
      <c r="L350" s="243">
        <v>21</v>
      </c>
      <c r="M350" s="243">
        <f>G350*(1+L350/100)</f>
        <v>0</v>
      </c>
      <c r="N350" s="241">
        <v>1.8599999999999998E-2</v>
      </c>
      <c r="O350" s="241">
        <f>ROUND(E350*N350,2)</f>
        <v>0.06</v>
      </c>
      <c r="P350" s="241">
        <v>0</v>
      </c>
      <c r="Q350" s="241">
        <f>ROUND(E350*P350,2)</f>
        <v>0</v>
      </c>
      <c r="R350" s="243" t="s">
        <v>290</v>
      </c>
      <c r="S350" s="243" t="s">
        <v>131</v>
      </c>
      <c r="T350" s="244" t="s">
        <v>131</v>
      </c>
      <c r="U350" s="223">
        <v>0</v>
      </c>
      <c r="V350" s="223">
        <f>ROUND(E350*U350,2)</f>
        <v>0</v>
      </c>
      <c r="W350" s="223"/>
      <c r="X350" s="223" t="s">
        <v>291</v>
      </c>
      <c r="Y350" s="223" t="s">
        <v>133</v>
      </c>
      <c r="Z350" s="213"/>
      <c r="AA350" s="213"/>
      <c r="AB350" s="213"/>
      <c r="AC350" s="213"/>
      <c r="AD350" s="213"/>
      <c r="AE350" s="213"/>
      <c r="AF350" s="213"/>
      <c r="AG350" s="213" t="s">
        <v>292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2">
      <c r="A351" s="220"/>
      <c r="B351" s="221"/>
      <c r="C351" s="254" t="s">
        <v>430</v>
      </c>
      <c r="D351" s="224"/>
      <c r="E351" s="225">
        <v>3.105</v>
      </c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141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>
      <c r="A352" s="220"/>
      <c r="B352" s="221"/>
      <c r="C352" s="253"/>
      <c r="D352" s="246"/>
      <c r="E352" s="246"/>
      <c r="F352" s="246"/>
      <c r="G352" s="246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137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ht="22.5" outlineLevel="1">
      <c r="A353" s="238">
        <v>76</v>
      </c>
      <c r="B353" s="239" t="s">
        <v>431</v>
      </c>
      <c r="C353" s="251" t="s">
        <v>432</v>
      </c>
      <c r="D353" s="240" t="s">
        <v>310</v>
      </c>
      <c r="E353" s="241">
        <v>2.0699999999999998</v>
      </c>
      <c r="F353" s="242"/>
      <c r="G353" s="243">
        <f>ROUND(E353*F353,2)</f>
        <v>0</v>
      </c>
      <c r="H353" s="242"/>
      <c r="I353" s="243">
        <f>ROUND(E353*H353,2)</f>
        <v>0</v>
      </c>
      <c r="J353" s="242"/>
      <c r="K353" s="243">
        <f>ROUND(E353*J353,2)</f>
        <v>0</v>
      </c>
      <c r="L353" s="243">
        <v>21</v>
      </c>
      <c r="M353" s="243">
        <f>G353*(1+L353/100)</f>
        <v>0</v>
      </c>
      <c r="N353" s="241">
        <v>3.7199999999999997E-2</v>
      </c>
      <c r="O353" s="241">
        <f>ROUND(E353*N353,2)</f>
        <v>0.08</v>
      </c>
      <c r="P353" s="241">
        <v>0</v>
      </c>
      <c r="Q353" s="241">
        <f>ROUND(E353*P353,2)</f>
        <v>0</v>
      </c>
      <c r="R353" s="243" t="s">
        <v>290</v>
      </c>
      <c r="S353" s="243" t="s">
        <v>131</v>
      </c>
      <c r="T353" s="244" t="s">
        <v>131</v>
      </c>
      <c r="U353" s="223">
        <v>0</v>
      </c>
      <c r="V353" s="223">
        <f>ROUND(E353*U353,2)</f>
        <v>0</v>
      </c>
      <c r="W353" s="223"/>
      <c r="X353" s="223" t="s">
        <v>291</v>
      </c>
      <c r="Y353" s="223" t="s">
        <v>133</v>
      </c>
      <c r="Z353" s="213"/>
      <c r="AA353" s="213"/>
      <c r="AB353" s="213"/>
      <c r="AC353" s="213"/>
      <c r="AD353" s="213"/>
      <c r="AE353" s="213"/>
      <c r="AF353" s="213"/>
      <c r="AG353" s="213" t="s">
        <v>292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2">
      <c r="A354" s="220"/>
      <c r="B354" s="221"/>
      <c r="C354" s="254" t="s">
        <v>433</v>
      </c>
      <c r="D354" s="224"/>
      <c r="E354" s="225">
        <v>2.0699999999999998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141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>
      <c r="A355" s="220"/>
      <c r="B355" s="221"/>
      <c r="C355" s="253"/>
      <c r="D355" s="246"/>
      <c r="E355" s="246"/>
      <c r="F355" s="246"/>
      <c r="G355" s="246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137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1">
      <c r="A356" s="238">
        <v>77</v>
      </c>
      <c r="B356" s="239" t="s">
        <v>434</v>
      </c>
      <c r="C356" s="251" t="s">
        <v>435</v>
      </c>
      <c r="D356" s="240" t="s">
        <v>310</v>
      </c>
      <c r="E356" s="241">
        <v>1.0349999999999999</v>
      </c>
      <c r="F356" s="242"/>
      <c r="G356" s="243">
        <f>ROUND(E356*F356,2)</f>
        <v>0</v>
      </c>
      <c r="H356" s="242"/>
      <c r="I356" s="243">
        <f>ROUND(E356*H356,2)</f>
        <v>0</v>
      </c>
      <c r="J356" s="242"/>
      <c r="K356" s="243">
        <f>ROUND(E356*J356,2)</f>
        <v>0</v>
      </c>
      <c r="L356" s="243">
        <v>21</v>
      </c>
      <c r="M356" s="243">
        <f>G356*(1+L356/100)</f>
        <v>0</v>
      </c>
      <c r="N356" s="241">
        <v>4.4999999999999998E-2</v>
      </c>
      <c r="O356" s="241">
        <f>ROUND(E356*N356,2)</f>
        <v>0.05</v>
      </c>
      <c r="P356" s="241">
        <v>0</v>
      </c>
      <c r="Q356" s="241">
        <f>ROUND(E356*P356,2)</f>
        <v>0</v>
      </c>
      <c r="R356" s="243" t="s">
        <v>290</v>
      </c>
      <c r="S356" s="243" t="s">
        <v>131</v>
      </c>
      <c r="T356" s="244" t="s">
        <v>131</v>
      </c>
      <c r="U356" s="223">
        <v>0</v>
      </c>
      <c r="V356" s="223">
        <f>ROUND(E356*U356,2)</f>
        <v>0</v>
      </c>
      <c r="W356" s="223"/>
      <c r="X356" s="223" t="s">
        <v>291</v>
      </c>
      <c r="Y356" s="223" t="s">
        <v>133</v>
      </c>
      <c r="Z356" s="213"/>
      <c r="AA356" s="213"/>
      <c r="AB356" s="213"/>
      <c r="AC356" s="213"/>
      <c r="AD356" s="213"/>
      <c r="AE356" s="213"/>
      <c r="AF356" s="213"/>
      <c r="AG356" s="213" t="s">
        <v>292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>
      <c r="A357" s="220"/>
      <c r="B357" s="221"/>
      <c r="C357" s="254" t="s">
        <v>436</v>
      </c>
      <c r="D357" s="224"/>
      <c r="E357" s="225">
        <v>1.0349999999999999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141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2">
      <c r="A358" s="220"/>
      <c r="B358" s="221"/>
      <c r="C358" s="253"/>
      <c r="D358" s="246"/>
      <c r="E358" s="246"/>
      <c r="F358" s="246"/>
      <c r="G358" s="246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137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ht="22.5" outlineLevel="1">
      <c r="A359" s="238">
        <v>78</v>
      </c>
      <c r="B359" s="239" t="s">
        <v>437</v>
      </c>
      <c r="C359" s="251" t="s">
        <v>438</v>
      </c>
      <c r="D359" s="240" t="s">
        <v>310</v>
      </c>
      <c r="E359" s="241">
        <v>2.0699999999999998</v>
      </c>
      <c r="F359" s="242"/>
      <c r="G359" s="243">
        <f>ROUND(E359*F359,2)</f>
        <v>0</v>
      </c>
      <c r="H359" s="242"/>
      <c r="I359" s="243">
        <f>ROUND(E359*H359,2)</f>
        <v>0</v>
      </c>
      <c r="J359" s="242"/>
      <c r="K359" s="243">
        <f>ROUND(E359*J359,2)</f>
        <v>0</v>
      </c>
      <c r="L359" s="243">
        <v>21</v>
      </c>
      <c r="M359" s="243">
        <f>G359*(1+L359/100)</f>
        <v>0</v>
      </c>
      <c r="N359" s="241">
        <v>0.09</v>
      </c>
      <c r="O359" s="241">
        <f>ROUND(E359*N359,2)</f>
        <v>0.19</v>
      </c>
      <c r="P359" s="241">
        <v>0</v>
      </c>
      <c r="Q359" s="241">
        <f>ROUND(E359*P359,2)</f>
        <v>0</v>
      </c>
      <c r="R359" s="243" t="s">
        <v>290</v>
      </c>
      <c r="S359" s="243" t="s">
        <v>131</v>
      </c>
      <c r="T359" s="244" t="s">
        <v>131</v>
      </c>
      <c r="U359" s="223">
        <v>0</v>
      </c>
      <c r="V359" s="223">
        <f>ROUND(E359*U359,2)</f>
        <v>0</v>
      </c>
      <c r="W359" s="223"/>
      <c r="X359" s="223" t="s">
        <v>291</v>
      </c>
      <c r="Y359" s="223" t="s">
        <v>133</v>
      </c>
      <c r="Z359" s="213"/>
      <c r="AA359" s="213"/>
      <c r="AB359" s="213"/>
      <c r="AC359" s="213"/>
      <c r="AD359" s="213"/>
      <c r="AE359" s="213"/>
      <c r="AF359" s="213"/>
      <c r="AG359" s="213" t="s">
        <v>292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2">
      <c r="A360" s="220"/>
      <c r="B360" s="221"/>
      <c r="C360" s="254" t="s">
        <v>433</v>
      </c>
      <c r="D360" s="224"/>
      <c r="E360" s="225">
        <v>2.0699999999999998</v>
      </c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141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>
      <c r="A361" s="220"/>
      <c r="B361" s="221"/>
      <c r="C361" s="253"/>
      <c r="D361" s="246"/>
      <c r="E361" s="246"/>
      <c r="F361" s="246"/>
      <c r="G361" s="246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137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ht="22.5" outlineLevel="1">
      <c r="A362" s="238">
        <v>79</v>
      </c>
      <c r="B362" s="239" t="s">
        <v>439</v>
      </c>
      <c r="C362" s="251" t="s">
        <v>440</v>
      </c>
      <c r="D362" s="240" t="s">
        <v>310</v>
      </c>
      <c r="E362" s="241">
        <v>53.82</v>
      </c>
      <c r="F362" s="242"/>
      <c r="G362" s="243">
        <f>ROUND(E362*F362,2)</f>
        <v>0</v>
      </c>
      <c r="H362" s="242"/>
      <c r="I362" s="243">
        <f>ROUND(E362*H362,2)</f>
        <v>0</v>
      </c>
      <c r="J362" s="242"/>
      <c r="K362" s="243">
        <f>ROUND(E362*J362,2)</f>
        <v>0</v>
      </c>
      <c r="L362" s="243">
        <v>21</v>
      </c>
      <c r="M362" s="243">
        <f>G362*(1+L362/100)</f>
        <v>0</v>
      </c>
      <c r="N362" s="241">
        <v>0.14879999999999999</v>
      </c>
      <c r="O362" s="241">
        <f>ROUND(E362*N362,2)</f>
        <v>8.01</v>
      </c>
      <c r="P362" s="241">
        <v>0</v>
      </c>
      <c r="Q362" s="241">
        <f>ROUND(E362*P362,2)</f>
        <v>0</v>
      </c>
      <c r="R362" s="243" t="s">
        <v>290</v>
      </c>
      <c r="S362" s="243" t="s">
        <v>131</v>
      </c>
      <c r="T362" s="244" t="s">
        <v>131</v>
      </c>
      <c r="U362" s="223">
        <v>0</v>
      </c>
      <c r="V362" s="223">
        <f>ROUND(E362*U362,2)</f>
        <v>0</v>
      </c>
      <c r="W362" s="223"/>
      <c r="X362" s="223" t="s">
        <v>291</v>
      </c>
      <c r="Y362" s="223" t="s">
        <v>133</v>
      </c>
      <c r="Z362" s="213"/>
      <c r="AA362" s="213"/>
      <c r="AB362" s="213"/>
      <c r="AC362" s="213"/>
      <c r="AD362" s="213"/>
      <c r="AE362" s="213"/>
      <c r="AF362" s="213"/>
      <c r="AG362" s="213" t="s">
        <v>292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>
      <c r="A363" s="220"/>
      <c r="B363" s="221"/>
      <c r="C363" s="254" t="s">
        <v>441</v>
      </c>
      <c r="D363" s="224"/>
      <c r="E363" s="225">
        <v>53.82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141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2">
      <c r="A364" s="220"/>
      <c r="B364" s="221"/>
      <c r="C364" s="253"/>
      <c r="D364" s="246"/>
      <c r="E364" s="246"/>
      <c r="F364" s="246"/>
      <c r="G364" s="246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137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>
      <c r="A365" s="238">
        <v>80</v>
      </c>
      <c r="B365" s="239" t="s">
        <v>442</v>
      </c>
      <c r="C365" s="251" t="s">
        <v>443</v>
      </c>
      <c r="D365" s="240" t="s">
        <v>310</v>
      </c>
      <c r="E365" s="241">
        <v>40.4</v>
      </c>
      <c r="F365" s="242"/>
      <c r="G365" s="243">
        <f>ROUND(E365*F365,2)</f>
        <v>0</v>
      </c>
      <c r="H365" s="242"/>
      <c r="I365" s="243">
        <f>ROUND(E365*H365,2)</f>
        <v>0</v>
      </c>
      <c r="J365" s="242"/>
      <c r="K365" s="243">
        <f>ROUND(E365*J365,2)</f>
        <v>0</v>
      </c>
      <c r="L365" s="243">
        <v>21</v>
      </c>
      <c r="M365" s="243">
        <f>G365*(1+L365/100)</f>
        <v>0</v>
      </c>
      <c r="N365" s="241">
        <v>6.6E-4</v>
      </c>
      <c r="O365" s="241">
        <f>ROUND(E365*N365,2)</f>
        <v>0.03</v>
      </c>
      <c r="P365" s="241">
        <v>0</v>
      </c>
      <c r="Q365" s="241">
        <f>ROUND(E365*P365,2)</f>
        <v>0</v>
      </c>
      <c r="R365" s="243" t="s">
        <v>290</v>
      </c>
      <c r="S365" s="243" t="s">
        <v>131</v>
      </c>
      <c r="T365" s="244" t="s">
        <v>131</v>
      </c>
      <c r="U365" s="223">
        <v>0</v>
      </c>
      <c r="V365" s="223">
        <f>ROUND(E365*U365,2)</f>
        <v>0</v>
      </c>
      <c r="W365" s="223"/>
      <c r="X365" s="223" t="s">
        <v>291</v>
      </c>
      <c r="Y365" s="223" t="s">
        <v>133</v>
      </c>
      <c r="Z365" s="213"/>
      <c r="AA365" s="213"/>
      <c r="AB365" s="213"/>
      <c r="AC365" s="213"/>
      <c r="AD365" s="213"/>
      <c r="AE365" s="213"/>
      <c r="AF365" s="213"/>
      <c r="AG365" s="213" t="s">
        <v>292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2">
      <c r="A366" s="220"/>
      <c r="B366" s="221"/>
      <c r="C366" s="255"/>
      <c r="D366" s="247"/>
      <c r="E366" s="247"/>
      <c r="F366" s="247"/>
      <c r="G366" s="247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137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>
      <c r="A367" s="238">
        <v>81</v>
      </c>
      <c r="B367" s="239" t="s">
        <v>444</v>
      </c>
      <c r="C367" s="251" t="s">
        <v>445</v>
      </c>
      <c r="D367" s="240" t="s">
        <v>310</v>
      </c>
      <c r="E367" s="241">
        <v>23.23</v>
      </c>
      <c r="F367" s="242"/>
      <c r="G367" s="243">
        <f>ROUND(E367*F367,2)</f>
        <v>0</v>
      </c>
      <c r="H367" s="242"/>
      <c r="I367" s="243">
        <f>ROUND(E367*H367,2)</f>
        <v>0</v>
      </c>
      <c r="J367" s="242"/>
      <c r="K367" s="243">
        <f>ROUND(E367*J367,2)</f>
        <v>0</v>
      </c>
      <c r="L367" s="243">
        <v>21</v>
      </c>
      <c r="M367" s="243">
        <f>G367*(1+L367/100)</f>
        <v>0</v>
      </c>
      <c r="N367" s="241">
        <v>1.2700000000000001E-3</v>
      </c>
      <c r="O367" s="241">
        <f>ROUND(E367*N367,2)</f>
        <v>0.03</v>
      </c>
      <c r="P367" s="241">
        <v>0</v>
      </c>
      <c r="Q367" s="241">
        <f>ROUND(E367*P367,2)</f>
        <v>0</v>
      </c>
      <c r="R367" s="243" t="s">
        <v>290</v>
      </c>
      <c r="S367" s="243" t="s">
        <v>131</v>
      </c>
      <c r="T367" s="244" t="s">
        <v>131</v>
      </c>
      <c r="U367" s="223">
        <v>0</v>
      </c>
      <c r="V367" s="223">
        <f>ROUND(E367*U367,2)</f>
        <v>0</v>
      </c>
      <c r="W367" s="223"/>
      <c r="X367" s="223" t="s">
        <v>291</v>
      </c>
      <c r="Y367" s="223" t="s">
        <v>133</v>
      </c>
      <c r="Z367" s="213"/>
      <c r="AA367" s="213"/>
      <c r="AB367" s="213"/>
      <c r="AC367" s="213"/>
      <c r="AD367" s="213"/>
      <c r="AE367" s="213"/>
      <c r="AF367" s="213"/>
      <c r="AG367" s="213" t="s">
        <v>292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2">
      <c r="A368" s="220"/>
      <c r="B368" s="221"/>
      <c r="C368" s="255"/>
      <c r="D368" s="247"/>
      <c r="E368" s="247"/>
      <c r="F368" s="247"/>
      <c r="G368" s="247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137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>
      <c r="A369" s="238">
        <v>82</v>
      </c>
      <c r="B369" s="239" t="s">
        <v>446</v>
      </c>
      <c r="C369" s="251" t="s">
        <v>447</v>
      </c>
      <c r="D369" s="240" t="s">
        <v>310</v>
      </c>
      <c r="E369" s="241">
        <v>1.01</v>
      </c>
      <c r="F369" s="242"/>
      <c r="G369" s="243">
        <f>ROUND(E369*F369,2)</f>
        <v>0</v>
      </c>
      <c r="H369" s="242"/>
      <c r="I369" s="243">
        <f>ROUND(E369*H369,2)</f>
        <v>0</v>
      </c>
      <c r="J369" s="242"/>
      <c r="K369" s="243">
        <f>ROUND(E369*J369,2)</f>
        <v>0</v>
      </c>
      <c r="L369" s="243">
        <v>21</v>
      </c>
      <c r="M369" s="243">
        <f>G369*(1+L369/100)</f>
        <v>0</v>
      </c>
      <c r="N369" s="241">
        <v>1.66E-3</v>
      </c>
      <c r="O369" s="241">
        <f>ROUND(E369*N369,2)</f>
        <v>0</v>
      </c>
      <c r="P369" s="241">
        <v>0</v>
      </c>
      <c r="Q369" s="241">
        <f>ROUND(E369*P369,2)</f>
        <v>0</v>
      </c>
      <c r="R369" s="243" t="s">
        <v>290</v>
      </c>
      <c r="S369" s="243" t="s">
        <v>131</v>
      </c>
      <c r="T369" s="244" t="s">
        <v>131</v>
      </c>
      <c r="U369" s="223">
        <v>0</v>
      </c>
      <c r="V369" s="223">
        <f>ROUND(E369*U369,2)</f>
        <v>0</v>
      </c>
      <c r="W369" s="223"/>
      <c r="X369" s="223" t="s">
        <v>291</v>
      </c>
      <c r="Y369" s="223" t="s">
        <v>133</v>
      </c>
      <c r="Z369" s="213"/>
      <c r="AA369" s="213"/>
      <c r="AB369" s="213"/>
      <c r="AC369" s="213"/>
      <c r="AD369" s="213"/>
      <c r="AE369" s="213"/>
      <c r="AF369" s="213"/>
      <c r="AG369" s="213" t="s">
        <v>292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2">
      <c r="A370" s="220"/>
      <c r="B370" s="221"/>
      <c r="C370" s="255"/>
      <c r="D370" s="247"/>
      <c r="E370" s="247"/>
      <c r="F370" s="247"/>
      <c r="G370" s="247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137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>
      <c r="A371" s="238">
        <v>83</v>
      </c>
      <c r="B371" s="239" t="s">
        <v>448</v>
      </c>
      <c r="C371" s="251" t="s">
        <v>449</v>
      </c>
      <c r="D371" s="240" t="s">
        <v>310</v>
      </c>
      <c r="E371" s="241">
        <v>1.01</v>
      </c>
      <c r="F371" s="242"/>
      <c r="G371" s="243">
        <f>ROUND(E371*F371,2)</f>
        <v>0</v>
      </c>
      <c r="H371" s="242"/>
      <c r="I371" s="243">
        <f>ROUND(E371*H371,2)</f>
        <v>0</v>
      </c>
      <c r="J371" s="242"/>
      <c r="K371" s="243">
        <f>ROUND(E371*J371,2)</f>
        <v>0</v>
      </c>
      <c r="L371" s="243">
        <v>21</v>
      </c>
      <c r="M371" s="243">
        <f>G371*(1+L371/100)</f>
        <v>0</v>
      </c>
      <c r="N371" s="241">
        <v>4.7200000000000002E-3</v>
      </c>
      <c r="O371" s="241">
        <f>ROUND(E371*N371,2)</f>
        <v>0</v>
      </c>
      <c r="P371" s="241">
        <v>0</v>
      </c>
      <c r="Q371" s="241">
        <f>ROUND(E371*P371,2)</f>
        <v>0</v>
      </c>
      <c r="R371" s="243" t="s">
        <v>290</v>
      </c>
      <c r="S371" s="243" t="s">
        <v>131</v>
      </c>
      <c r="T371" s="244" t="s">
        <v>131</v>
      </c>
      <c r="U371" s="223">
        <v>0</v>
      </c>
      <c r="V371" s="223">
        <f>ROUND(E371*U371,2)</f>
        <v>0</v>
      </c>
      <c r="W371" s="223"/>
      <c r="X371" s="223" t="s">
        <v>291</v>
      </c>
      <c r="Y371" s="223" t="s">
        <v>133</v>
      </c>
      <c r="Z371" s="213"/>
      <c r="AA371" s="213"/>
      <c r="AB371" s="213"/>
      <c r="AC371" s="213"/>
      <c r="AD371" s="213"/>
      <c r="AE371" s="213"/>
      <c r="AF371" s="213"/>
      <c r="AG371" s="213" t="s">
        <v>292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>
      <c r="A372" s="220"/>
      <c r="B372" s="221"/>
      <c r="C372" s="255"/>
      <c r="D372" s="247"/>
      <c r="E372" s="247"/>
      <c r="F372" s="247"/>
      <c r="G372" s="247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137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>
      <c r="A373" s="238">
        <v>84</v>
      </c>
      <c r="B373" s="239" t="s">
        <v>450</v>
      </c>
      <c r="C373" s="251" t="s">
        <v>451</v>
      </c>
      <c r="D373" s="240" t="s">
        <v>310</v>
      </c>
      <c r="E373" s="241">
        <v>2.02</v>
      </c>
      <c r="F373" s="242"/>
      <c r="G373" s="243">
        <f>ROUND(E373*F373,2)</f>
        <v>0</v>
      </c>
      <c r="H373" s="242"/>
      <c r="I373" s="243">
        <f>ROUND(E373*H373,2)</f>
        <v>0</v>
      </c>
      <c r="J373" s="242"/>
      <c r="K373" s="243">
        <f>ROUND(E373*J373,2)</f>
        <v>0</v>
      </c>
      <c r="L373" s="243">
        <v>21</v>
      </c>
      <c r="M373" s="243">
        <f>G373*(1+L373/100)</f>
        <v>0</v>
      </c>
      <c r="N373" s="241">
        <v>5.8700000000000002E-3</v>
      </c>
      <c r="O373" s="241">
        <f>ROUND(E373*N373,2)</f>
        <v>0.01</v>
      </c>
      <c r="P373" s="241">
        <v>0</v>
      </c>
      <c r="Q373" s="241">
        <f>ROUND(E373*P373,2)</f>
        <v>0</v>
      </c>
      <c r="R373" s="243" t="s">
        <v>290</v>
      </c>
      <c r="S373" s="243" t="s">
        <v>131</v>
      </c>
      <c r="T373" s="244" t="s">
        <v>131</v>
      </c>
      <c r="U373" s="223">
        <v>0</v>
      </c>
      <c r="V373" s="223">
        <f>ROUND(E373*U373,2)</f>
        <v>0</v>
      </c>
      <c r="W373" s="223"/>
      <c r="X373" s="223" t="s">
        <v>291</v>
      </c>
      <c r="Y373" s="223" t="s">
        <v>133</v>
      </c>
      <c r="Z373" s="213"/>
      <c r="AA373" s="213"/>
      <c r="AB373" s="213"/>
      <c r="AC373" s="213"/>
      <c r="AD373" s="213"/>
      <c r="AE373" s="213"/>
      <c r="AF373" s="213"/>
      <c r="AG373" s="213" t="s">
        <v>292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2">
      <c r="A374" s="220"/>
      <c r="B374" s="221"/>
      <c r="C374" s="255"/>
      <c r="D374" s="247"/>
      <c r="E374" s="247"/>
      <c r="F374" s="247"/>
      <c r="G374" s="247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137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>
      <c r="A375" s="238">
        <v>85</v>
      </c>
      <c r="B375" s="239" t="s">
        <v>452</v>
      </c>
      <c r="C375" s="251" t="s">
        <v>453</v>
      </c>
      <c r="D375" s="240" t="s">
        <v>310</v>
      </c>
      <c r="E375" s="241">
        <v>2.02</v>
      </c>
      <c r="F375" s="242"/>
      <c r="G375" s="243">
        <f>ROUND(E375*F375,2)</f>
        <v>0</v>
      </c>
      <c r="H375" s="242"/>
      <c r="I375" s="243">
        <f>ROUND(E375*H375,2)</f>
        <v>0</v>
      </c>
      <c r="J375" s="242"/>
      <c r="K375" s="243">
        <f>ROUND(E375*J375,2)</f>
        <v>0</v>
      </c>
      <c r="L375" s="243">
        <v>21</v>
      </c>
      <c r="M375" s="243">
        <f>G375*(1+L375/100)</f>
        <v>0</v>
      </c>
      <c r="N375" s="241">
        <v>8.0000000000000002E-3</v>
      </c>
      <c r="O375" s="241">
        <f>ROUND(E375*N375,2)</f>
        <v>0.02</v>
      </c>
      <c r="P375" s="241">
        <v>0</v>
      </c>
      <c r="Q375" s="241">
        <f>ROUND(E375*P375,2)</f>
        <v>0</v>
      </c>
      <c r="R375" s="243" t="s">
        <v>290</v>
      </c>
      <c r="S375" s="243" t="s">
        <v>131</v>
      </c>
      <c r="T375" s="244" t="s">
        <v>131</v>
      </c>
      <c r="U375" s="223">
        <v>0</v>
      </c>
      <c r="V375" s="223">
        <f>ROUND(E375*U375,2)</f>
        <v>0</v>
      </c>
      <c r="W375" s="223"/>
      <c r="X375" s="223" t="s">
        <v>291</v>
      </c>
      <c r="Y375" s="223" t="s">
        <v>133</v>
      </c>
      <c r="Z375" s="213"/>
      <c r="AA375" s="213"/>
      <c r="AB375" s="213"/>
      <c r="AC375" s="213"/>
      <c r="AD375" s="213"/>
      <c r="AE375" s="213"/>
      <c r="AF375" s="213"/>
      <c r="AG375" s="213" t="s">
        <v>292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2">
      <c r="A376" s="220"/>
      <c r="B376" s="221"/>
      <c r="C376" s="255"/>
      <c r="D376" s="247"/>
      <c r="E376" s="247"/>
      <c r="F376" s="247"/>
      <c r="G376" s="247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137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ht="22.5" outlineLevel="1">
      <c r="A377" s="238">
        <v>86</v>
      </c>
      <c r="B377" s="239" t="s">
        <v>454</v>
      </c>
      <c r="C377" s="251" t="s">
        <v>455</v>
      </c>
      <c r="D377" s="240" t="s">
        <v>310</v>
      </c>
      <c r="E377" s="241">
        <v>20.2</v>
      </c>
      <c r="F377" s="242"/>
      <c r="G377" s="243">
        <f>ROUND(E377*F377,2)</f>
        <v>0</v>
      </c>
      <c r="H377" s="242"/>
      <c r="I377" s="243">
        <f>ROUND(E377*H377,2)</f>
        <v>0</v>
      </c>
      <c r="J377" s="242"/>
      <c r="K377" s="243">
        <f>ROUND(E377*J377,2)</f>
        <v>0</v>
      </c>
      <c r="L377" s="243">
        <v>21</v>
      </c>
      <c r="M377" s="243">
        <f>G377*(1+L377/100)</f>
        <v>0</v>
      </c>
      <c r="N377" s="241">
        <v>1.2999999999999999E-2</v>
      </c>
      <c r="O377" s="241">
        <f>ROUND(E377*N377,2)</f>
        <v>0.26</v>
      </c>
      <c r="P377" s="241">
        <v>0</v>
      </c>
      <c r="Q377" s="241">
        <f>ROUND(E377*P377,2)</f>
        <v>0</v>
      </c>
      <c r="R377" s="243" t="s">
        <v>290</v>
      </c>
      <c r="S377" s="243" t="s">
        <v>131</v>
      </c>
      <c r="T377" s="244" t="s">
        <v>131</v>
      </c>
      <c r="U377" s="223">
        <v>0</v>
      </c>
      <c r="V377" s="223">
        <f>ROUND(E377*U377,2)</f>
        <v>0</v>
      </c>
      <c r="W377" s="223"/>
      <c r="X377" s="223" t="s">
        <v>291</v>
      </c>
      <c r="Y377" s="223" t="s">
        <v>133</v>
      </c>
      <c r="Z377" s="213"/>
      <c r="AA377" s="213"/>
      <c r="AB377" s="213"/>
      <c r="AC377" s="213"/>
      <c r="AD377" s="213"/>
      <c r="AE377" s="213"/>
      <c r="AF377" s="213"/>
      <c r="AG377" s="213" t="s">
        <v>292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>
      <c r="A378" s="220"/>
      <c r="B378" s="221"/>
      <c r="C378" s="255"/>
      <c r="D378" s="247"/>
      <c r="E378" s="247"/>
      <c r="F378" s="247"/>
      <c r="G378" s="247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137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ht="22.5" outlineLevel="1">
      <c r="A379" s="238">
        <v>87</v>
      </c>
      <c r="B379" s="239" t="s">
        <v>456</v>
      </c>
      <c r="C379" s="251" t="s">
        <v>457</v>
      </c>
      <c r="D379" s="240" t="s">
        <v>310</v>
      </c>
      <c r="E379" s="241">
        <v>13.13</v>
      </c>
      <c r="F379" s="242"/>
      <c r="G379" s="243">
        <f>ROUND(E379*F379,2)</f>
        <v>0</v>
      </c>
      <c r="H379" s="242"/>
      <c r="I379" s="243">
        <f>ROUND(E379*H379,2)</f>
        <v>0</v>
      </c>
      <c r="J379" s="242"/>
      <c r="K379" s="243">
        <f>ROUND(E379*J379,2)</f>
        <v>0</v>
      </c>
      <c r="L379" s="243">
        <v>21</v>
      </c>
      <c r="M379" s="243">
        <f>G379*(1+L379/100)</f>
        <v>0</v>
      </c>
      <c r="N379" s="241">
        <v>1.46E-2</v>
      </c>
      <c r="O379" s="241">
        <f>ROUND(E379*N379,2)</f>
        <v>0.19</v>
      </c>
      <c r="P379" s="241">
        <v>0</v>
      </c>
      <c r="Q379" s="241">
        <f>ROUND(E379*P379,2)</f>
        <v>0</v>
      </c>
      <c r="R379" s="243" t="s">
        <v>290</v>
      </c>
      <c r="S379" s="243" t="s">
        <v>131</v>
      </c>
      <c r="T379" s="244" t="s">
        <v>131</v>
      </c>
      <c r="U379" s="223">
        <v>0</v>
      </c>
      <c r="V379" s="223">
        <f>ROUND(E379*U379,2)</f>
        <v>0</v>
      </c>
      <c r="W379" s="223"/>
      <c r="X379" s="223" t="s">
        <v>291</v>
      </c>
      <c r="Y379" s="223" t="s">
        <v>133</v>
      </c>
      <c r="Z379" s="213"/>
      <c r="AA379" s="213"/>
      <c r="AB379" s="213"/>
      <c r="AC379" s="213"/>
      <c r="AD379" s="213"/>
      <c r="AE379" s="213"/>
      <c r="AF379" s="213"/>
      <c r="AG379" s="213" t="s">
        <v>292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>
      <c r="A380" s="220"/>
      <c r="B380" s="221"/>
      <c r="C380" s="255"/>
      <c r="D380" s="247"/>
      <c r="E380" s="247"/>
      <c r="F380" s="247"/>
      <c r="G380" s="247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137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>
      <c r="A381" s="238">
        <v>88</v>
      </c>
      <c r="B381" s="239" t="s">
        <v>458</v>
      </c>
      <c r="C381" s="251" t="s">
        <v>459</v>
      </c>
      <c r="D381" s="240" t="s">
        <v>310</v>
      </c>
      <c r="E381" s="241">
        <v>20.2</v>
      </c>
      <c r="F381" s="242"/>
      <c r="G381" s="243">
        <f>ROUND(E381*F381,2)</f>
        <v>0</v>
      </c>
      <c r="H381" s="242"/>
      <c r="I381" s="243">
        <f>ROUND(E381*H381,2)</f>
        <v>0</v>
      </c>
      <c r="J381" s="242"/>
      <c r="K381" s="243">
        <f>ROUND(E381*J381,2)</f>
        <v>0</v>
      </c>
      <c r="L381" s="243">
        <v>21</v>
      </c>
      <c r="M381" s="243">
        <f>G381*(1+L381/100)</f>
        <v>0</v>
      </c>
      <c r="N381" s="241">
        <v>7.2999999999999996E-4</v>
      </c>
      <c r="O381" s="241">
        <f>ROUND(E381*N381,2)</f>
        <v>0.01</v>
      </c>
      <c r="P381" s="241">
        <v>0</v>
      </c>
      <c r="Q381" s="241">
        <f>ROUND(E381*P381,2)</f>
        <v>0</v>
      </c>
      <c r="R381" s="243" t="s">
        <v>290</v>
      </c>
      <c r="S381" s="243" t="s">
        <v>131</v>
      </c>
      <c r="T381" s="244" t="s">
        <v>131</v>
      </c>
      <c r="U381" s="223">
        <v>0</v>
      </c>
      <c r="V381" s="223">
        <f>ROUND(E381*U381,2)</f>
        <v>0</v>
      </c>
      <c r="W381" s="223"/>
      <c r="X381" s="223" t="s">
        <v>291</v>
      </c>
      <c r="Y381" s="223" t="s">
        <v>133</v>
      </c>
      <c r="Z381" s="213"/>
      <c r="AA381" s="213"/>
      <c r="AB381" s="213"/>
      <c r="AC381" s="213"/>
      <c r="AD381" s="213"/>
      <c r="AE381" s="213"/>
      <c r="AF381" s="213"/>
      <c r="AG381" s="213" t="s">
        <v>292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2">
      <c r="A382" s="220"/>
      <c r="B382" s="221"/>
      <c r="C382" s="255"/>
      <c r="D382" s="247"/>
      <c r="E382" s="247"/>
      <c r="F382" s="247"/>
      <c r="G382" s="247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3"/>
      <c r="AA382" s="213"/>
      <c r="AB382" s="213"/>
      <c r="AC382" s="213"/>
      <c r="AD382" s="213"/>
      <c r="AE382" s="213"/>
      <c r="AF382" s="213"/>
      <c r="AG382" s="213" t="s">
        <v>137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>
      <c r="A383" s="238">
        <v>89</v>
      </c>
      <c r="B383" s="239" t="s">
        <v>460</v>
      </c>
      <c r="C383" s="251" t="s">
        <v>461</v>
      </c>
      <c r="D383" s="240" t="s">
        <v>310</v>
      </c>
      <c r="E383" s="241">
        <v>2.02</v>
      </c>
      <c r="F383" s="242"/>
      <c r="G383" s="243">
        <f>ROUND(E383*F383,2)</f>
        <v>0</v>
      </c>
      <c r="H383" s="242"/>
      <c r="I383" s="243">
        <f>ROUND(E383*H383,2)</f>
        <v>0</v>
      </c>
      <c r="J383" s="242"/>
      <c r="K383" s="243">
        <f>ROUND(E383*J383,2)</f>
        <v>0</v>
      </c>
      <c r="L383" s="243">
        <v>21</v>
      </c>
      <c r="M383" s="243">
        <f>G383*(1+L383/100)</f>
        <v>0</v>
      </c>
      <c r="N383" s="241">
        <v>4.1999999999999997E-3</v>
      </c>
      <c r="O383" s="241">
        <f>ROUND(E383*N383,2)</f>
        <v>0.01</v>
      </c>
      <c r="P383" s="241">
        <v>0</v>
      </c>
      <c r="Q383" s="241">
        <f>ROUND(E383*P383,2)</f>
        <v>0</v>
      </c>
      <c r="R383" s="243" t="s">
        <v>290</v>
      </c>
      <c r="S383" s="243" t="s">
        <v>131</v>
      </c>
      <c r="T383" s="244" t="s">
        <v>131</v>
      </c>
      <c r="U383" s="223">
        <v>0</v>
      </c>
      <c r="V383" s="223">
        <f>ROUND(E383*U383,2)</f>
        <v>0</v>
      </c>
      <c r="W383" s="223"/>
      <c r="X383" s="223" t="s">
        <v>291</v>
      </c>
      <c r="Y383" s="223" t="s">
        <v>133</v>
      </c>
      <c r="Z383" s="213"/>
      <c r="AA383" s="213"/>
      <c r="AB383" s="213"/>
      <c r="AC383" s="213"/>
      <c r="AD383" s="213"/>
      <c r="AE383" s="213"/>
      <c r="AF383" s="213"/>
      <c r="AG383" s="213" t="s">
        <v>292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2">
      <c r="A384" s="220"/>
      <c r="B384" s="221"/>
      <c r="C384" s="255"/>
      <c r="D384" s="247"/>
      <c r="E384" s="247"/>
      <c r="F384" s="247"/>
      <c r="G384" s="247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137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>
      <c r="A385" s="238">
        <v>90</v>
      </c>
      <c r="B385" s="239" t="s">
        <v>462</v>
      </c>
      <c r="C385" s="251" t="s">
        <v>463</v>
      </c>
      <c r="D385" s="240" t="s">
        <v>310</v>
      </c>
      <c r="E385" s="241">
        <v>10</v>
      </c>
      <c r="F385" s="242"/>
      <c r="G385" s="243">
        <f>ROUND(E385*F385,2)</f>
        <v>0</v>
      </c>
      <c r="H385" s="242"/>
      <c r="I385" s="243">
        <f>ROUND(E385*H385,2)</f>
        <v>0</v>
      </c>
      <c r="J385" s="242"/>
      <c r="K385" s="243">
        <f>ROUND(E385*J385,2)</f>
        <v>0</v>
      </c>
      <c r="L385" s="243">
        <v>21</v>
      </c>
      <c r="M385" s="243">
        <f>G385*(1+L385/100)</f>
        <v>0</v>
      </c>
      <c r="N385" s="241">
        <v>0.16500000000000001</v>
      </c>
      <c r="O385" s="241">
        <f>ROUND(E385*N385,2)</f>
        <v>1.65</v>
      </c>
      <c r="P385" s="241">
        <v>0</v>
      </c>
      <c r="Q385" s="241">
        <f>ROUND(E385*P385,2)</f>
        <v>0</v>
      </c>
      <c r="R385" s="243" t="s">
        <v>290</v>
      </c>
      <c r="S385" s="243" t="s">
        <v>131</v>
      </c>
      <c r="T385" s="244" t="s">
        <v>131</v>
      </c>
      <c r="U385" s="223">
        <v>0</v>
      </c>
      <c r="V385" s="223">
        <f>ROUND(E385*U385,2)</f>
        <v>0</v>
      </c>
      <c r="W385" s="223"/>
      <c r="X385" s="223" t="s">
        <v>291</v>
      </c>
      <c r="Y385" s="223" t="s">
        <v>133</v>
      </c>
      <c r="Z385" s="213"/>
      <c r="AA385" s="213"/>
      <c r="AB385" s="213"/>
      <c r="AC385" s="213"/>
      <c r="AD385" s="213"/>
      <c r="AE385" s="213"/>
      <c r="AF385" s="213"/>
      <c r="AG385" s="213" t="s">
        <v>292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2">
      <c r="A386" s="220"/>
      <c r="B386" s="221"/>
      <c r="C386" s="255"/>
      <c r="D386" s="247"/>
      <c r="E386" s="247"/>
      <c r="F386" s="247"/>
      <c r="G386" s="247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137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>
      <c r="A387" s="238">
        <v>91</v>
      </c>
      <c r="B387" s="239" t="s">
        <v>464</v>
      </c>
      <c r="C387" s="251" t="s">
        <v>465</v>
      </c>
      <c r="D387" s="240" t="s">
        <v>310</v>
      </c>
      <c r="E387" s="241">
        <v>5.05</v>
      </c>
      <c r="F387" s="242"/>
      <c r="G387" s="243">
        <f>ROUND(E387*F387,2)</f>
        <v>0</v>
      </c>
      <c r="H387" s="242"/>
      <c r="I387" s="243">
        <f>ROUND(E387*H387,2)</f>
        <v>0</v>
      </c>
      <c r="J387" s="242"/>
      <c r="K387" s="243">
        <f>ROUND(E387*J387,2)</f>
        <v>0</v>
      </c>
      <c r="L387" s="243">
        <v>21</v>
      </c>
      <c r="M387" s="243">
        <f>G387*(1+L387/100)</f>
        <v>0</v>
      </c>
      <c r="N387" s="241">
        <v>3.9E-2</v>
      </c>
      <c r="O387" s="241">
        <f>ROUND(E387*N387,2)</f>
        <v>0.2</v>
      </c>
      <c r="P387" s="241">
        <v>0</v>
      </c>
      <c r="Q387" s="241">
        <f>ROUND(E387*P387,2)</f>
        <v>0</v>
      </c>
      <c r="R387" s="243" t="s">
        <v>290</v>
      </c>
      <c r="S387" s="243" t="s">
        <v>131</v>
      </c>
      <c r="T387" s="244" t="s">
        <v>131</v>
      </c>
      <c r="U387" s="223">
        <v>0</v>
      </c>
      <c r="V387" s="223">
        <f>ROUND(E387*U387,2)</f>
        <v>0</v>
      </c>
      <c r="W387" s="223"/>
      <c r="X387" s="223" t="s">
        <v>291</v>
      </c>
      <c r="Y387" s="223" t="s">
        <v>133</v>
      </c>
      <c r="Z387" s="213"/>
      <c r="AA387" s="213"/>
      <c r="AB387" s="213"/>
      <c r="AC387" s="213"/>
      <c r="AD387" s="213"/>
      <c r="AE387" s="213"/>
      <c r="AF387" s="213"/>
      <c r="AG387" s="213" t="s">
        <v>292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2">
      <c r="A388" s="220"/>
      <c r="B388" s="221"/>
      <c r="C388" s="254" t="s">
        <v>466</v>
      </c>
      <c r="D388" s="224"/>
      <c r="E388" s="225">
        <v>5.05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141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2">
      <c r="A389" s="220"/>
      <c r="B389" s="221"/>
      <c r="C389" s="253"/>
      <c r="D389" s="246"/>
      <c r="E389" s="246"/>
      <c r="F389" s="246"/>
      <c r="G389" s="246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137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>
      <c r="A390" s="238">
        <v>92</v>
      </c>
      <c r="B390" s="239" t="s">
        <v>467</v>
      </c>
      <c r="C390" s="251" t="s">
        <v>468</v>
      </c>
      <c r="D390" s="240" t="s">
        <v>310</v>
      </c>
      <c r="E390" s="241">
        <v>10.1</v>
      </c>
      <c r="F390" s="242"/>
      <c r="G390" s="243">
        <f>ROUND(E390*F390,2)</f>
        <v>0</v>
      </c>
      <c r="H390" s="242"/>
      <c r="I390" s="243">
        <f>ROUND(E390*H390,2)</f>
        <v>0</v>
      </c>
      <c r="J390" s="242"/>
      <c r="K390" s="243">
        <f>ROUND(E390*J390,2)</f>
        <v>0</v>
      </c>
      <c r="L390" s="243">
        <v>21</v>
      </c>
      <c r="M390" s="243">
        <f>G390*(1+L390/100)</f>
        <v>0</v>
      </c>
      <c r="N390" s="241">
        <v>5.0999999999999997E-2</v>
      </c>
      <c r="O390" s="241">
        <f>ROUND(E390*N390,2)</f>
        <v>0.52</v>
      </c>
      <c r="P390" s="241">
        <v>0</v>
      </c>
      <c r="Q390" s="241">
        <f>ROUND(E390*P390,2)</f>
        <v>0</v>
      </c>
      <c r="R390" s="243" t="s">
        <v>290</v>
      </c>
      <c r="S390" s="243" t="s">
        <v>131</v>
      </c>
      <c r="T390" s="244" t="s">
        <v>131</v>
      </c>
      <c r="U390" s="223">
        <v>0</v>
      </c>
      <c r="V390" s="223">
        <f>ROUND(E390*U390,2)</f>
        <v>0</v>
      </c>
      <c r="W390" s="223"/>
      <c r="X390" s="223" t="s">
        <v>291</v>
      </c>
      <c r="Y390" s="223" t="s">
        <v>133</v>
      </c>
      <c r="Z390" s="213"/>
      <c r="AA390" s="213"/>
      <c r="AB390" s="213"/>
      <c r="AC390" s="213"/>
      <c r="AD390" s="213"/>
      <c r="AE390" s="213"/>
      <c r="AF390" s="213"/>
      <c r="AG390" s="213" t="s">
        <v>292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>
      <c r="A391" s="220"/>
      <c r="B391" s="221"/>
      <c r="C391" s="254" t="s">
        <v>469</v>
      </c>
      <c r="D391" s="224"/>
      <c r="E391" s="225">
        <v>10.1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141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2">
      <c r="A392" s="220"/>
      <c r="B392" s="221"/>
      <c r="C392" s="253"/>
      <c r="D392" s="246"/>
      <c r="E392" s="246"/>
      <c r="F392" s="246"/>
      <c r="G392" s="246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137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>
      <c r="A393" s="238">
        <v>93</v>
      </c>
      <c r="B393" s="239" t="s">
        <v>470</v>
      </c>
      <c r="C393" s="251" t="s">
        <v>471</v>
      </c>
      <c r="D393" s="240" t="s">
        <v>310</v>
      </c>
      <c r="E393" s="241">
        <v>3.03</v>
      </c>
      <c r="F393" s="242"/>
      <c r="G393" s="243">
        <f>ROUND(E393*F393,2)</f>
        <v>0</v>
      </c>
      <c r="H393" s="242"/>
      <c r="I393" s="243">
        <f>ROUND(E393*H393,2)</f>
        <v>0</v>
      </c>
      <c r="J393" s="242"/>
      <c r="K393" s="243">
        <f>ROUND(E393*J393,2)</f>
        <v>0</v>
      </c>
      <c r="L393" s="243">
        <v>21</v>
      </c>
      <c r="M393" s="243">
        <f>G393*(1+L393/100)</f>
        <v>0</v>
      </c>
      <c r="N393" s="241">
        <v>6.8000000000000005E-2</v>
      </c>
      <c r="O393" s="241">
        <f>ROUND(E393*N393,2)</f>
        <v>0.21</v>
      </c>
      <c r="P393" s="241">
        <v>0</v>
      </c>
      <c r="Q393" s="241">
        <f>ROUND(E393*P393,2)</f>
        <v>0</v>
      </c>
      <c r="R393" s="243" t="s">
        <v>290</v>
      </c>
      <c r="S393" s="243" t="s">
        <v>131</v>
      </c>
      <c r="T393" s="244" t="s">
        <v>131</v>
      </c>
      <c r="U393" s="223">
        <v>0</v>
      </c>
      <c r="V393" s="223">
        <f>ROUND(E393*U393,2)</f>
        <v>0</v>
      </c>
      <c r="W393" s="223"/>
      <c r="X393" s="223" t="s">
        <v>291</v>
      </c>
      <c r="Y393" s="223" t="s">
        <v>133</v>
      </c>
      <c r="Z393" s="213"/>
      <c r="AA393" s="213"/>
      <c r="AB393" s="213"/>
      <c r="AC393" s="213"/>
      <c r="AD393" s="213"/>
      <c r="AE393" s="213"/>
      <c r="AF393" s="213"/>
      <c r="AG393" s="213" t="s">
        <v>292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2">
      <c r="A394" s="220"/>
      <c r="B394" s="221"/>
      <c r="C394" s="254" t="s">
        <v>472</v>
      </c>
      <c r="D394" s="224"/>
      <c r="E394" s="225">
        <v>3.03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141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2">
      <c r="A395" s="220"/>
      <c r="B395" s="221"/>
      <c r="C395" s="253"/>
      <c r="D395" s="246"/>
      <c r="E395" s="246"/>
      <c r="F395" s="246"/>
      <c r="G395" s="246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137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ht="22.5" outlineLevel="1">
      <c r="A396" s="238">
        <v>94</v>
      </c>
      <c r="B396" s="239" t="s">
        <v>473</v>
      </c>
      <c r="C396" s="251" t="s">
        <v>474</v>
      </c>
      <c r="D396" s="240" t="s">
        <v>310</v>
      </c>
      <c r="E396" s="241">
        <v>9.09</v>
      </c>
      <c r="F396" s="242"/>
      <c r="G396" s="243">
        <f>ROUND(E396*F396,2)</f>
        <v>0</v>
      </c>
      <c r="H396" s="242"/>
      <c r="I396" s="243">
        <f>ROUND(E396*H396,2)</f>
        <v>0</v>
      </c>
      <c r="J396" s="242"/>
      <c r="K396" s="243">
        <f>ROUND(E396*J396,2)</f>
        <v>0</v>
      </c>
      <c r="L396" s="243">
        <v>21</v>
      </c>
      <c r="M396" s="243">
        <f>G396*(1+L396/100)</f>
        <v>0</v>
      </c>
      <c r="N396" s="241">
        <v>0.58499999999999996</v>
      </c>
      <c r="O396" s="241">
        <f>ROUND(E396*N396,2)</f>
        <v>5.32</v>
      </c>
      <c r="P396" s="241">
        <v>0</v>
      </c>
      <c r="Q396" s="241">
        <f>ROUND(E396*P396,2)</f>
        <v>0</v>
      </c>
      <c r="R396" s="243" t="s">
        <v>290</v>
      </c>
      <c r="S396" s="243" t="s">
        <v>131</v>
      </c>
      <c r="T396" s="244" t="s">
        <v>131</v>
      </c>
      <c r="U396" s="223">
        <v>0</v>
      </c>
      <c r="V396" s="223">
        <f>ROUND(E396*U396,2)</f>
        <v>0</v>
      </c>
      <c r="W396" s="223"/>
      <c r="X396" s="223" t="s">
        <v>291</v>
      </c>
      <c r="Y396" s="223" t="s">
        <v>133</v>
      </c>
      <c r="Z396" s="213"/>
      <c r="AA396" s="213"/>
      <c r="AB396" s="213"/>
      <c r="AC396" s="213"/>
      <c r="AD396" s="213"/>
      <c r="AE396" s="213"/>
      <c r="AF396" s="213"/>
      <c r="AG396" s="213" t="s">
        <v>292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2">
      <c r="A397" s="220"/>
      <c r="B397" s="221"/>
      <c r="C397" s="254" t="s">
        <v>475</v>
      </c>
      <c r="D397" s="224"/>
      <c r="E397" s="225">
        <v>9.09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3"/>
      <c r="AA397" s="213"/>
      <c r="AB397" s="213"/>
      <c r="AC397" s="213"/>
      <c r="AD397" s="213"/>
      <c r="AE397" s="213"/>
      <c r="AF397" s="213"/>
      <c r="AG397" s="213" t="s">
        <v>141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2">
      <c r="A398" s="220"/>
      <c r="B398" s="221"/>
      <c r="C398" s="253"/>
      <c r="D398" s="246"/>
      <c r="E398" s="246"/>
      <c r="F398" s="246"/>
      <c r="G398" s="246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137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ht="22.5" outlineLevel="1">
      <c r="A399" s="238">
        <v>95</v>
      </c>
      <c r="B399" s="239" t="s">
        <v>476</v>
      </c>
      <c r="C399" s="251" t="s">
        <v>477</v>
      </c>
      <c r="D399" s="240" t="s">
        <v>310</v>
      </c>
      <c r="E399" s="241">
        <v>6.06</v>
      </c>
      <c r="F399" s="242"/>
      <c r="G399" s="243">
        <f>ROUND(E399*F399,2)</f>
        <v>0</v>
      </c>
      <c r="H399" s="242"/>
      <c r="I399" s="243">
        <f>ROUND(E399*H399,2)</f>
        <v>0</v>
      </c>
      <c r="J399" s="242"/>
      <c r="K399" s="243">
        <f>ROUND(E399*J399,2)</f>
        <v>0</v>
      </c>
      <c r="L399" s="243">
        <v>21</v>
      </c>
      <c r="M399" s="243">
        <f>G399*(1+L399/100)</f>
        <v>0</v>
      </c>
      <c r="N399" s="241">
        <v>0.25</v>
      </c>
      <c r="O399" s="241">
        <f>ROUND(E399*N399,2)</f>
        <v>1.52</v>
      </c>
      <c r="P399" s="241">
        <v>0</v>
      </c>
      <c r="Q399" s="241">
        <f>ROUND(E399*P399,2)</f>
        <v>0</v>
      </c>
      <c r="R399" s="243" t="s">
        <v>290</v>
      </c>
      <c r="S399" s="243" t="s">
        <v>131</v>
      </c>
      <c r="T399" s="244" t="s">
        <v>131</v>
      </c>
      <c r="U399" s="223">
        <v>0</v>
      </c>
      <c r="V399" s="223">
        <f>ROUND(E399*U399,2)</f>
        <v>0</v>
      </c>
      <c r="W399" s="223"/>
      <c r="X399" s="223" t="s">
        <v>291</v>
      </c>
      <c r="Y399" s="223" t="s">
        <v>133</v>
      </c>
      <c r="Z399" s="213"/>
      <c r="AA399" s="213"/>
      <c r="AB399" s="213"/>
      <c r="AC399" s="213"/>
      <c r="AD399" s="213"/>
      <c r="AE399" s="213"/>
      <c r="AF399" s="213"/>
      <c r="AG399" s="213" t="s">
        <v>292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2">
      <c r="A400" s="220"/>
      <c r="B400" s="221"/>
      <c r="C400" s="254" t="s">
        <v>478</v>
      </c>
      <c r="D400" s="224"/>
      <c r="E400" s="225">
        <v>6.06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141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2">
      <c r="A401" s="220"/>
      <c r="B401" s="221"/>
      <c r="C401" s="253"/>
      <c r="D401" s="246"/>
      <c r="E401" s="246"/>
      <c r="F401" s="246"/>
      <c r="G401" s="246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137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ht="22.5" outlineLevel="1">
      <c r="A402" s="238">
        <v>96</v>
      </c>
      <c r="B402" s="239" t="s">
        <v>479</v>
      </c>
      <c r="C402" s="251" t="s">
        <v>480</v>
      </c>
      <c r="D402" s="240" t="s">
        <v>310</v>
      </c>
      <c r="E402" s="241">
        <v>3.03</v>
      </c>
      <c r="F402" s="242"/>
      <c r="G402" s="243">
        <f>ROUND(E402*F402,2)</f>
        <v>0</v>
      </c>
      <c r="H402" s="242"/>
      <c r="I402" s="243">
        <f>ROUND(E402*H402,2)</f>
        <v>0</v>
      </c>
      <c r="J402" s="242"/>
      <c r="K402" s="243">
        <f>ROUND(E402*J402,2)</f>
        <v>0</v>
      </c>
      <c r="L402" s="243">
        <v>21</v>
      </c>
      <c r="M402" s="243">
        <f>G402*(1+L402/100)</f>
        <v>0</v>
      </c>
      <c r="N402" s="241">
        <v>0.5</v>
      </c>
      <c r="O402" s="241">
        <f>ROUND(E402*N402,2)</f>
        <v>1.52</v>
      </c>
      <c r="P402" s="241">
        <v>0</v>
      </c>
      <c r="Q402" s="241">
        <f>ROUND(E402*P402,2)</f>
        <v>0</v>
      </c>
      <c r="R402" s="243" t="s">
        <v>290</v>
      </c>
      <c r="S402" s="243" t="s">
        <v>131</v>
      </c>
      <c r="T402" s="244" t="s">
        <v>131</v>
      </c>
      <c r="U402" s="223">
        <v>0</v>
      </c>
      <c r="V402" s="223">
        <f>ROUND(E402*U402,2)</f>
        <v>0</v>
      </c>
      <c r="W402" s="223"/>
      <c r="X402" s="223" t="s">
        <v>291</v>
      </c>
      <c r="Y402" s="223" t="s">
        <v>133</v>
      </c>
      <c r="Z402" s="213"/>
      <c r="AA402" s="213"/>
      <c r="AB402" s="213"/>
      <c r="AC402" s="213"/>
      <c r="AD402" s="213"/>
      <c r="AE402" s="213"/>
      <c r="AF402" s="213"/>
      <c r="AG402" s="213" t="s">
        <v>292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2">
      <c r="A403" s="220"/>
      <c r="B403" s="221"/>
      <c r="C403" s="254" t="s">
        <v>472</v>
      </c>
      <c r="D403" s="224"/>
      <c r="E403" s="225">
        <v>3.03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141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2">
      <c r="A404" s="220"/>
      <c r="B404" s="221"/>
      <c r="C404" s="253"/>
      <c r="D404" s="246"/>
      <c r="E404" s="246"/>
      <c r="F404" s="246"/>
      <c r="G404" s="246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3"/>
      <c r="AA404" s="213"/>
      <c r="AB404" s="213"/>
      <c r="AC404" s="213"/>
      <c r="AD404" s="213"/>
      <c r="AE404" s="213"/>
      <c r="AF404" s="213"/>
      <c r="AG404" s="213" t="s">
        <v>137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ht="22.5" outlineLevel="1">
      <c r="A405" s="238">
        <v>97</v>
      </c>
      <c r="B405" s="239" t="s">
        <v>481</v>
      </c>
      <c r="C405" s="251" t="s">
        <v>482</v>
      </c>
      <c r="D405" s="240" t="s">
        <v>310</v>
      </c>
      <c r="E405" s="241">
        <v>9.09</v>
      </c>
      <c r="F405" s="242"/>
      <c r="G405" s="243">
        <f>ROUND(E405*F405,2)</f>
        <v>0</v>
      </c>
      <c r="H405" s="242"/>
      <c r="I405" s="243">
        <f>ROUND(E405*H405,2)</f>
        <v>0</v>
      </c>
      <c r="J405" s="242"/>
      <c r="K405" s="243">
        <f>ROUND(E405*J405,2)</f>
        <v>0</v>
      </c>
      <c r="L405" s="243">
        <v>21</v>
      </c>
      <c r="M405" s="243">
        <f>G405*(1+L405/100)</f>
        <v>0</v>
      </c>
      <c r="N405" s="241">
        <v>1</v>
      </c>
      <c r="O405" s="241">
        <f>ROUND(E405*N405,2)</f>
        <v>9.09</v>
      </c>
      <c r="P405" s="241">
        <v>0</v>
      </c>
      <c r="Q405" s="241">
        <f>ROUND(E405*P405,2)</f>
        <v>0</v>
      </c>
      <c r="R405" s="243" t="s">
        <v>290</v>
      </c>
      <c r="S405" s="243" t="s">
        <v>131</v>
      </c>
      <c r="T405" s="244" t="s">
        <v>131</v>
      </c>
      <c r="U405" s="223">
        <v>0</v>
      </c>
      <c r="V405" s="223">
        <f>ROUND(E405*U405,2)</f>
        <v>0</v>
      </c>
      <c r="W405" s="223"/>
      <c r="X405" s="223" t="s">
        <v>291</v>
      </c>
      <c r="Y405" s="223" t="s">
        <v>133</v>
      </c>
      <c r="Z405" s="213"/>
      <c r="AA405" s="213"/>
      <c r="AB405" s="213"/>
      <c r="AC405" s="213"/>
      <c r="AD405" s="213"/>
      <c r="AE405" s="213"/>
      <c r="AF405" s="213"/>
      <c r="AG405" s="213" t="s">
        <v>292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2">
      <c r="A406" s="220"/>
      <c r="B406" s="221"/>
      <c r="C406" s="254" t="s">
        <v>475</v>
      </c>
      <c r="D406" s="224"/>
      <c r="E406" s="225">
        <v>9.09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141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2">
      <c r="A407" s="220"/>
      <c r="B407" s="221"/>
      <c r="C407" s="253"/>
      <c r="D407" s="246"/>
      <c r="E407" s="246"/>
      <c r="F407" s="246"/>
      <c r="G407" s="246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137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22.5" outlineLevel="1">
      <c r="A408" s="238">
        <v>98</v>
      </c>
      <c r="B408" s="239" t="s">
        <v>483</v>
      </c>
      <c r="C408" s="251" t="s">
        <v>484</v>
      </c>
      <c r="D408" s="240" t="s">
        <v>310</v>
      </c>
      <c r="E408" s="241">
        <v>1.01</v>
      </c>
      <c r="F408" s="242"/>
      <c r="G408" s="243">
        <f>ROUND(E408*F408,2)</f>
        <v>0</v>
      </c>
      <c r="H408" s="242"/>
      <c r="I408" s="243">
        <f>ROUND(E408*H408,2)</f>
        <v>0</v>
      </c>
      <c r="J408" s="242"/>
      <c r="K408" s="243">
        <f>ROUND(E408*J408,2)</f>
        <v>0</v>
      </c>
      <c r="L408" s="243">
        <v>21</v>
      </c>
      <c r="M408" s="243">
        <f>G408*(1+L408/100)</f>
        <v>0</v>
      </c>
      <c r="N408" s="241">
        <v>1</v>
      </c>
      <c r="O408" s="241">
        <f>ROUND(E408*N408,2)</f>
        <v>1.01</v>
      </c>
      <c r="P408" s="241">
        <v>0</v>
      </c>
      <c r="Q408" s="241">
        <f>ROUND(E408*P408,2)</f>
        <v>0</v>
      </c>
      <c r="R408" s="243"/>
      <c r="S408" s="243" t="s">
        <v>411</v>
      </c>
      <c r="T408" s="244" t="s">
        <v>412</v>
      </c>
      <c r="U408" s="223">
        <v>0</v>
      </c>
      <c r="V408" s="223">
        <f>ROUND(E408*U408,2)</f>
        <v>0</v>
      </c>
      <c r="W408" s="223"/>
      <c r="X408" s="223" t="s">
        <v>291</v>
      </c>
      <c r="Y408" s="223" t="s">
        <v>133</v>
      </c>
      <c r="Z408" s="213"/>
      <c r="AA408" s="213"/>
      <c r="AB408" s="213"/>
      <c r="AC408" s="213"/>
      <c r="AD408" s="213"/>
      <c r="AE408" s="213"/>
      <c r="AF408" s="213"/>
      <c r="AG408" s="213" t="s">
        <v>292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2">
      <c r="A409" s="220"/>
      <c r="B409" s="221"/>
      <c r="C409" s="254" t="s">
        <v>485</v>
      </c>
      <c r="D409" s="224"/>
      <c r="E409" s="225">
        <v>1.01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3"/>
      <c r="AA409" s="213"/>
      <c r="AB409" s="213"/>
      <c r="AC409" s="213"/>
      <c r="AD409" s="213"/>
      <c r="AE409" s="213"/>
      <c r="AF409" s="213"/>
      <c r="AG409" s="213" t="s">
        <v>141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2">
      <c r="A410" s="220"/>
      <c r="B410" s="221"/>
      <c r="C410" s="253"/>
      <c r="D410" s="246"/>
      <c r="E410" s="246"/>
      <c r="F410" s="246"/>
      <c r="G410" s="246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3"/>
      <c r="AA410" s="213"/>
      <c r="AB410" s="213"/>
      <c r="AC410" s="213"/>
      <c r="AD410" s="213"/>
      <c r="AE410" s="213"/>
      <c r="AF410" s="213"/>
      <c r="AG410" s="213" t="s">
        <v>137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2.5" outlineLevel="1">
      <c r="A411" s="238">
        <v>99</v>
      </c>
      <c r="B411" s="239" t="s">
        <v>486</v>
      </c>
      <c r="C411" s="251" t="s">
        <v>487</v>
      </c>
      <c r="D411" s="240" t="s">
        <v>310</v>
      </c>
      <c r="E411" s="241">
        <v>9.09</v>
      </c>
      <c r="F411" s="242"/>
      <c r="G411" s="243">
        <f>ROUND(E411*F411,2)</f>
        <v>0</v>
      </c>
      <c r="H411" s="242"/>
      <c r="I411" s="243">
        <f>ROUND(E411*H411,2)</f>
        <v>0</v>
      </c>
      <c r="J411" s="242"/>
      <c r="K411" s="243">
        <f>ROUND(E411*J411,2)</f>
        <v>0</v>
      </c>
      <c r="L411" s="243">
        <v>21</v>
      </c>
      <c r="M411" s="243">
        <f>G411*(1+L411/100)</f>
        <v>0</v>
      </c>
      <c r="N411" s="241">
        <v>1.87</v>
      </c>
      <c r="O411" s="241">
        <f>ROUND(E411*N411,2)</f>
        <v>17</v>
      </c>
      <c r="P411" s="241">
        <v>0</v>
      </c>
      <c r="Q411" s="241">
        <f>ROUND(E411*P411,2)</f>
        <v>0</v>
      </c>
      <c r="R411" s="243" t="s">
        <v>290</v>
      </c>
      <c r="S411" s="243" t="s">
        <v>131</v>
      </c>
      <c r="T411" s="244" t="s">
        <v>131</v>
      </c>
      <c r="U411" s="223">
        <v>0</v>
      </c>
      <c r="V411" s="223">
        <f>ROUND(E411*U411,2)</f>
        <v>0</v>
      </c>
      <c r="W411" s="223"/>
      <c r="X411" s="223" t="s">
        <v>291</v>
      </c>
      <c r="Y411" s="223" t="s">
        <v>133</v>
      </c>
      <c r="Z411" s="213"/>
      <c r="AA411" s="213"/>
      <c r="AB411" s="213"/>
      <c r="AC411" s="213"/>
      <c r="AD411" s="213"/>
      <c r="AE411" s="213"/>
      <c r="AF411" s="213"/>
      <c r="AG411" s="213" t="s">
        <v>292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2">
      <c r="A412" s="220"/>
      <c r="B412" s="221"/>
      <c r="C412" s="254" t="s">
        <v>475</v>
      </c>
      <c r="D412" s="224"/>
      <c r="E412" s="225">
        <v>9.09</v>
      </c>
      <c r="F412" s="223"/>
      <c r="G412" s="223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3"/>
      <c r="AA412" s="213"/>
      <c r="AB412" s="213"/>
      <c r="AC412" s="213"/>
      <c r="AD412" s="213"/>
      <c r="AE412" s="213"/>
      <c r="AF412" s="213"/>
      <c r="AG412" s="213" t="s">
        <v>141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>
      <c r="A413" s="220"/>
      <c r="B413" s="221"/>
      <c r="C413" s="253"/>
      <c r="D413" s="246"/>
      <c r="E413" s="246"/>
      <c r="F413" s="246"/>
      <c r="G413" s="246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3"/>
      <c r="AA413" s="213"/>
      <c r="AB413" s="213"/>
      <c r="AC413" s="213"/>
      <c r="AD413" s="213"/>
      <c r="AE413" s="213"/>
      <c r="AF413" s="213"/>
      <c r="AG413" s="213" t="s">
        <v>137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>
      <c r="A414" s="238">
        <v>100</v>
      </c>
      <c r="B414" s="239" t="s">
        <v>488</v>
      </c>
      <c r="C414" s="251" t="s">
        <v>489</v>
      </c>
      <c r="D414" s="240" t="s">
        <v>310</v>
      </c>
      <c r="E414" s="241">
        <v>27</v>
      </c>
      <c r="F414" s="242"/>
      <c r="G414" s="243">
        <f>ROUND(E414*F414,2)</f>
        <v>0</v>
      </c>
      <c r="H414" s="242"/>
      <c r="I414" s="243">
        <f>ROUND(E414*H414,2)</f>
        <v>0</v>
      </c>
      <c r="J414" s="242"/>
      <c r="K414" s="243">
        <f>ROUND(E414*J414,2)</f>
        <v>0</v>
      </c>
      <c r="L414" s="243">
        <v>21</v>
      </c>
      <c r="M414" s="243">
        <f>G414*(1+L414/100)</f>
        <v>0</v>
      </c>
      <c r="N414" s="241">
        <v>0</v>
      </c>
      <c r="O414" s="241">
        <f>ROUND(E414*N414,2)</f>
        <v>0</v>
      </c>
      <c r="P414" s="241">
        <v>0</v>
      </c>
      <c r="Q414" s="241">
        <f>ROUND(E414*P414,2)</f>
        <v>0</v>
      </c>
      <c r="R414" s="243"/>
      <c r="S414" s="243" t="s">
        <v>411</v>
      </c>
      <c r="T414" s="244" t="s">
        <v>412</v>
      </c>
      <c r="U414" s="223">
        <v>0</v>
      </c>
      <c r="V414" s="223">
        <f>ROUND(E414*U414,2)</f>
        <v>0</v>
      </c>
      <c r="W414" s="223"/>
      <c r="X414" s="223" t="s">
        <v>291</v>
      </c>
      <c r="Y414" s="223" t="s">
        <v>133</v>
      </c>
      <c r="Z414" s="213"/>
      <c r="AA414" s="213"/>
      <c r="AB414" s="213"/>
      <c r="AC414" s="213"/>
      <c r="AD414" s="213"/>
      <c r="AE414" s="213"/>
      <c r="AF414" s="213"/>
      <c r="AG414" s="213" t="s">
        <v>292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2">
      <c r="A415" s="220"/>
      <c r="B415" s="221"/>
      <c r="C415" s="254" t="s">
        <v>490</v>
      </c>
      <c r="D415" s="224"/>
      <c r="E415" s="225">
        <v>27</v>
      </c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3"/>
      <c r="AA415" s="213"/>
      <c r="AB415" s="213"/>
      <c r="AC415" s="213"/>
      <c r="AD415" s="213"/>
      <c r="AE415" s="213"/>
      <c r="AF415" s="213"/>
      <c r="AG415" s="213" t="s">
        <v>141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2">
      <c r="A416" s="220"/>
      <c r="B416" s="221"/>
      <c r="C416" s="253"/>
      <c r="D416" s="246"/>
      <c r="E416" s="246"/>
      <c r="F416" s="246"/>
      <c r="G416" s="246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3"/>
      <c r="AA416" s="213"/>
      <c r="AB416" s="213"/>
      <c r="AC416" s="213"/>
      <c r="AD416" s="213"/>
      <c r="AE416" s="213"/>
      <c r="AF416" s="213"/>
      <c r="AG416" s="213" t="s">
        <v>137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>
      <c r="A417" s="231" t="s">
        <v>125</v>
      </c>
      <c r="B417" s="232" t="s">
        <v>83</v>
      </c>
      <c r="C417" s="250" t="s">
        <v>84</v>
      </c>
      <c r="D417" s="233"/>
      <c r="E417" s="234"/>
      <c r="F417" s="235"/>
      <c r="G417" s="235">
        <f>SUMIF(AG418:AG421,"&lt;&gt;NOR",G418:G421)</f>
        <v>0</v>
      </c>
      <c r="H417" s="235"/>
      <c r="I417" s="235">
        <f>SUM(I418:I421)</f>
        <v>0</v>
      </c>
      <c r="J417" s="235"/>
      <c r="K417" s="235">
        <f>SUM(K418:K421)</f>
        <v>0</v>
      </c>
      <c r="L417" s="235"/>
      <c r="M417" s="235">
        <f>SUM(M418:M421)</f>
        <v>0</v>
      </c>
      <c r="N417" s="234"/>
      <c r="O417" s="234">
        <f>SUM(O418:O421)</f>
        <v>0</v>
      </c>
      <c r="P417" s="234"/>
      <c r="Q417" s="234">
        <f>SUM(Q418:Q421)</f>
        <v>0</v>
      </c>
      <c r="R417" s="235"/>
      <c r="S417" s="235"/>
      <c r="T417" s="236"/>
      <c r="U417" s="230"/>
      <c r="V417" s="230">
        <f>SUM(V418:V421)</f>
        <v>0</v>
      </c>
      <c r="W417" s="230"/>
      <c r="X417" s="230"/>
      <c r="Y417" s="230"/>
      <c r="AG417" t="s">
        <v>126</v>
      </c>
    </row>
    <row r="418" spans="1:60" outlineLevel="1">
      <c r="A418" s="238">
        <v>101</v>
      </c>
      <c r="B418" s="239" t="s">
        <v>491</v>
      </c>
      <c r="C418" s="251" t="s">
        <v>492</v>
      </c>
      <c r="D418" s="240" t="s">
        <v>419</v>
      </c>
      <c r="E418" s="241">
        <v>1</v>
      </c>
      <c r="F418" s="242"/>
      <c r="G418" s="243">
        <f>ROUND(E418*F418,2)</f>
        <v>0</v>
      </c>
      <c r="H418" s="242"/>
      <c r="I418" s="243">
        <f>ROUND(E418*H418,2)</f>
        <v>0</v>
      </c>
      <c r="J418" s="242"/>
      <c r="K418" s="243">
        <f>ROUND(E418*J418,2)</f>
        <v>0</v>
      </c>
      <c r="L418" s="243">
        <v>21</v>
      </c>
      <c r="M418" s="243">
        <f>G418*(1+L418/100)</f>
        <v>0</v>
      </c>
      <c r="N418" s="241">
        <v>0</v>
      </c>
      <c r="O418" s="241">
        <f>ROUND(E418*N418,2)</f>
        <v>0</v>
      </c>
      <c r="P418" s="241">
        <v>0</v>
      </c>
      <c r="Q418" s="241">
        <f>ROUND(E418*P418,2)</f>
        <v>0</v>
      </c>
      <c r="R418" s="243"/>
      <c r="S418" s="243" t="s">
        <v>411</v>
      </c>
      <c r="T418" s="244" t="s">
        <v>412</v>
      </c>
      <c r="U418" s="223">
        <v>0</v>
      </c>
      <c r="V418" s="223">
        <f>ROUND(E418*U418,2)</f>
        <v>0</v>
      </c>
      <c r="W418" s="223"/>
      <c r="X418" s="223" t="s">
        <v>132</v>
      </c>
      <c r="Y418" s="223" t="s">
        <v>133</v>
      </c>
      <c r="Z418" s="213"/>
      <c r="AA418" s="213"/>
      <c r="AB418" s="213"/>
      <c r="AC418" s="213"/>
      <c r="AD418" s="213"/>
      <c r="AE418" s="213"/>
      <c r="AF418" s="213"/>
      <c r="AG418" s="213" t="s">
        <v>134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2">
      <c r="A419" s="220"/>
      <c r="B419" s="221"/>
      <c r="C419" s="255"/>
      <c r="D419" s="247"/>
      <c r="E419" s="247"/>
      <c r="F419" s="247"/>
      <c r="G419" s="247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3"/>
      <c r="AA419" s="213"/>
      <c r="AB419" s="213"/>
      <c r="AC419" s="213"/>
      <c r="AD419" s="213"/>
      <c r="AE419" s="213"/>
      <c r="AF419" s="213"/>
      <c r="AG419" s="213" t="s">
        <v>137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>
      <c r="A420" s="238">
        <v>102</v>
      </c>
      <c r="B420" s="239" t="s">
        <v>493</v>
      </c>
      <c r="C420" s="251" t="s">
        <v>494</v>
      </c>
      <c r="D420" s="240" t="s">
        <v>495</v>
      </c>
      <c r="E420" s="241">
        <v>55</v>
      </c>
      <c r="F420" s="242"/>
      <c r="G420" s="243">
        <f>ROUND(E420*F420,2)</f>
        <v>0</v>
      </c>
      <c r="H420" s="242"/>
      <c r="I420" s="243">
        <f>ROUND(E420*H420,2)</f>
        <v>0</v>
      </c>
      <c r="J420" s="242"/>
      <c r="K420" s="243">
        <f>ROUND(E420*J420,2)</f>
        <v>0</v>
      </c>
      <c r="L420" s="243">
        <v>21</v>
      </c>
      <c r="M420" s="243">
        <f>G420*(1+L420/100)</f>
        <v>0</v>
      </c>
      <c r="N420" s="241">
        <v>0</v>
      </c>
      <c r="O420" s="241">
        <f>ROUND(E420*N420,2)</f>
        <v>0</v>
      </c>
      <c r="P420" s="241">
        <v>0</v>
      </c>
      <c r="Q420" s="241">
        <f>ROUND(E420*P420,2)</f>
        <v>0</v>
      </c>
      <c r="R420" s="243"/>
      <c r="S420" s="243" t="s">
        <v>411</v>
      </c>
      <c r="T420" s="244" t="s">
        <v>412</v>
      </c>
      <c r="U420" s="223">
        <v>0</v>
      </c>
      <c r="V420" s="223">
        <f>ROUND(E420*U420,2)</f>
        <v>0</v>
      </c>
      <c r="W420" s="223"/>
      <c r="X420" s="223" t="s">
        <v>132</v>
      </c>
      <c r="Y420" s="223" t="s">
        <v>133</v>
      </c>
      <c r="Z420" s="213"/>
      <c r="AA420" s="213"/>
      <c r="AB420" s="213"/>
      <c r="AC420" s="213"/>
      <c r="AD420" s="213"/>
      <c r="AE420" s="213"/>
      <c r="AF420" s="213"/>
      <c r="AG420" s="213" t="s">
        <v>134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2">
      <c r="A421" s="220"/>
      <c r="B421" s="221"/>
      <c r="C421" s="255"/>
      <c r="D421" s="247"/>
      <c r="E421" s="247"/>
      <c r="F421" s="247"/>
      <c r="G421" s="247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3"/>
      <c r="AA421" s="213"/>
      <c r="AB421" s="213"/>
      <c r="AC421" s="213"/>
      <c r="AD421" s="213"/>
      <c r="AE421" s="213"/>
      <c r="AF421" s="213"/>
      <c r="AG421" s="213" t="s">
        <v>137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>
      <c r="A422" s="231" t="s">
        <v>125</v>
      </c>
      <c r="B422" s="232" t="s">
        <v>85</v>
      </c>
      <c r="C422" s="250" t="s">
        <v>86</v>
      </c>
      <c r="D422" s="233"/>
      <c r="E422" s="234"/>
      <c r="F422" s="235"/>
      <c r="G422" s="235">
        <f>SUMIF(AG423:AG442,"&lt;&gt;NOR",G423:G442)</f>
        <v>0</v>
      </c>
      <c r="H422" s="235"/>
      <c r="I422" s="235">
        <f>SUM(I423:I442)</f>
        <v>0</v>
      </c>
      <c r="J422" s="235"/>
      <c r="K422" s="235">
        <f>SUM(K423:K442)</f>
        <v>0</v>
      </c>
      <c r="L422" s="235"/>
      <c r="M422" s="235">
        <f>SUM(M423:M442)</f>
        <v>0</v>
      </c>
      <c r="N422" s="234"/>
      <c r="O422" s="234">
        <f>SUM(O423:O442)</f>
        <v>193.99999999999997</v>
      </c>
      <c r="P422" s="234"/>
      <c r="Q422" s="234">
        <f>SUM(Q423:Q442)</f>
        <v>0</v>
      </c>
      <c r="R422" s="235"/>
      <c r="S422" s="235"/>
      <c r="T422" s="236"/>
      <c r="U422" s="230"/>
      <c r="V422" s="230">
        <f>SUM(V423:V442)</f>
        <v>205.01999999999998</v>
      </c>
      <c r="W422" s="230"/>
      <c r="X422" s="230"/>
      <c r="Y422" s="230"/>
      <c r="AG422" t="s">
        <v>126</v>
      </c>
    </row>
    <row r="423" spans="1:60" ht="22.5" outlineLevel="1">
      <c r="A423" s="238">
        <v>103</v>
      </c>
      <c r="B423" s="239" t="s">
        <v>496</v>
      </c>
      <c r="C423" s="251" t="s">
        <v>497</v>
      </c>
      <c r="D423" s="240" t="s">
        <v>157</v>
      </c>
      <c r="E423" s="241">
        <v>612</v>
      </c>
      <c r="F423" s="242"/>
      <c r="G423" s="243">
        <f>ROUND(E423*F423,2)</f>
        <v>0</v>
      </c>
      <c r="H423" s="242"/>
      <c r="I423" s="243">
        <f>ROUND(E423*H423,2)</f>
        <v>0</v>
      </c>
      <c r="J423" s="242"/>
      <c r="K423" s="243">
        <f>ROUND(E423*J423,2)</f>
        <v>0</v>
      </c>
      <c r="L423" s="243">
        <v>21</v>
      </c>
      <c r="M423" s="243">
        <f>G423*(1+L423/100)</f>
        <v>0</v>
      </c>
      <c r="N423" s="241">
        <v>0.188</v>
      </c>
      <c r="O423" s="241">
        <f>ROUND(E423*N423,2)</f>
        <v>115.06</v>
      </c>
      <c r="P423" s="241">
        <v>0</v>
      </c>
      <c r="Q423" s="241">
        <f>ROUND(E423*P423,2)</f>
        <v>0</v>
      </c>
      <c r="R423" s="243" t="s">
        <v>130</v>
      </c>
      <c r="S423" s="243" t="s">
        <v>131</v>
      </c>
      <c r="T423" s="244" t="s">
        <v>131</v>
      </c>
      <c r="U423" s="223">
        <v>0.27200000000000002</v>
      </c>
      <c r="V423" s="223">
        <f>ROUND(E423*U423,2)</f>
        <v>166.46</v>
      </c>
      <c r="W423" s="223"/>
      <c r="X423" s="223" t="s">
        <v>132</v>
      </c>
      <c r="Y423" s="223" t="s">
        <v>133</v>
      </c>
      <c r="Z423" s="213"/>
      <c r="AA423" s="213"/>
      <c r="AB423" s="213"/>
      <c r="AC423" s="213"/>
      <c r="AD423" s="213"/>
      <c r="AE423" s="213"/>
      <c r="AF423" s="213"/>
      <c r="AG423" s="213" t="s">
        <v>134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2">
      <c r="A424" s="220"/>
      <c r="B424" s="221"/>
      <c r="C424" s="252" t="s">
        <v>498</v>
      </c>
      <c r="D424" s="245"/>
      <c r="E424" s="245"/>
      <c r="F424" s="245"/>
      <c r="G424" s="245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3"/>
      <c r="AA424" s="213"/>
      <c r="AB424" s="213"/>
      <c r="AC424" s="213"/>
      <c r="AD424" s="213"/>
      <c r="AE424" s="213"/>
      <c r="AF424" s="213"/>
      <c r="AG424" s="213" t="s">
        <v>136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2">
      <c r="A425" s="220"/>
      <c r="B425" s="221"/>
      <c r="C425" s="254" t="s">
        <v>499</v>
      </c>
      <c r="D425" s="224"/>
      <c r="E425" s="225">
        <v>612</v>
      </c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3"/>
      <c r="AA425" s="213"/>
      <c r="AB425" s="213"/>
      <c r="AC425" s="213"/>
      <c r="AD425" s="213"/>
      <c r="AE425" s="213"/>
      <c r="AF425" s="213"/>
      <c r="AG425" s="213" t="s">
        <v>141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2">
      <c r="A426" s="220"/>
      <c r="B426" s="221"/>
      <c r="C426" s="253"/>
      <c r="D426" s="246"/>
      <c r="E426" s="246"/>
      <c r="F426" s="246"/>
      <c r="G426" s="246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3"/>
      <c r="AA426" s="213"/>
      <c r="AB426" s="213"/>
      <c r="AC426" s="213"/>
      <c r="AD426" s="213"/>
      <c r="AE426" s="213"/>
      <c r="AF426" s="213"/>
      <c r="AG426" s="213" t="s">
        <v>137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>
      <c r="A427" s="238">
        <v>104</v>
      </c>
      <c r="B427" s="239" t="s">
        <v>500</v>
      </c>
      <c r="C427" s="251" t="s">
        <v>501</v>
      </c>
      <c r="D427" s="240" t="s">
        <v>179</v>
      </c>
      <c r="E427" s="241">
        <v>18</v>
      </c>
      <c r="F427" s="242"/>
      <c r="G427" s="243">
        <f>ROUND(E427*F427,2)</f>
        <v>0</v>
      </c>
      <c r="H427" s="242"/>
      <c r="I427" s="243">
        <f>ROUND(E427*H427,2)</f>
        <v>0</v>
      </c>
      <c r="J427" s="242"/>
      <c r="K427" s="243">
        <f>ROUND(E427*J427,2)</f>
        <v>0</v>
      </c>
      <c r="L427" s="243">
        <v>21</v>
      </c>
      <c r="M427" s="243">
        <f>G427*(1+L427/100)</f>
        <v>0</v>
      </c>
      <c r="N427" s="241">
        <v>2.5249999999999999</v>
      </c>
      <c r="O427" s="241">
        <f>ROUND(E427*N427,2)</f>
        <v>45.45</v>
      </c>
      <c r="P427" s="241">
        <v>0</v>
      </c>
      <c r="Q427" s="241">
        <f>ROUND(E427*P427,2)</f>
        <v>0</v>
      </c>
      <c r="R427" s="243" t="s">
        <v>130</v>
      </c>
      <c r="S427" s="243" t="s">
        <v>131</v>
      </c>
      <c r="T427" s="244" t="s">
        <v>131</v>
      </c>
      <c r="U427" s="223">
        <v>1.44</v>
      </c>
      <c r="V427" s="223">
        <f>ROUND(E427*U427,2)</f>
        <v>25.92</v>
      </c>
      <c r="W427" s="223"/>
      <c r="X427" s="223" t="s">
        <v>132</v>
      </c>
      <c r="Y427" s="223" t="s">
        <v>133</v>
      </c>
      <c r="Z427" s="213"/>
      <c r="AA427" s="213"/>
      <c r="AB427" s="213"/>
      <c r="AC427" s="213"/>
      <c r="AD427" s="213"/>
      <c r="AE427" s="213"/>
      <c r="AF427" s="213"/>
      <c r="AG427" s="213" t="s">
        <v>134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2">
      <c r="A428" s="220"/>
      <c r="B428" s="221"/>
      <c r="C428" s="252" t="s">
        <v>502</v>
      </c>
      <c r="D428" s="245"/>
      <c r="E428" s="245"/>
      <c r="F428" s="245"/>
      <c r="G428" s="245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3"/>
      <c r="AA428" s="213"/>
      <c r="AB428" s="213"/>
      <c r="AC428" s="213"/>
      <c r="AD428" s="213"/>
      <c r="AE428" s="213"/>
      <c r="AF428" s="213"/>
      <c r="AG428" s="213" t="s">
        <v>136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2">
      <c r="A429" s="220"/>
      <c r="B429" s="221"/>
      <c r="C429" s="254" t="s">
        <v>503</v>
      </c>
      <c r="D429" s="224"/>
      <c r="E429" s="225">
        <v>18</v>
      </c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3"/>
      <c r="AA429" s="213"/>
      <c r="AB429" s="213"/>
      <c r="AC429" s="213"/>
      <c r="AD429" s="213"/>
      <c r="AE429" s="213"/>
      <c r="AF429" s="213"/>
      <c r="AG429" s="213" t="s">
        <v>141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2">
      <c r="A430" s="220"/>
      <c r="B430" s="221"/>
      <c r="C430" s="253"/>
      <c r="D430" s="246"/>
      <c r="E430" s="246"/>
      <c r="F430" s="246"/>
      <c r="G430" s="246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137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>
      <c r="A431" s="238">
        <v>105</v>
      </c>
      <c r="B431" s="239" t="s">
        <v>504</v>
      </c>
      <c r="C431" s="251" t="s">
        <v>505</v>
      </c>
      <c r="D431" s="240" t="s">
        <v>157</v>
      </c>
      <c r="E431" s="241">
        <v>85</v>
      </c>
      <c r="F431" s="242"/>
      <c r="G431" s="243">
        <f>ROUND(E431*F431,2)</f>
        <v>0</v>
      </c>
      <c r="H431" s="242"/>
      <c r="I431" s="243">
        <f>ROUND(E431*H431,2)</f>
        <v>0</v>
      </c>
      <c r="J431" s="242"/>
      <c r="K431" s="243">
        <f>ROUND(E431*J431,2)</f>
        <v>0</v>
      </c>
      <c r="L431" s="243">
        <v>21</v>
      </c>
      <c r="M431" s="243">
        <f>G431*(1+L431/100)</f>
        <v>0</v>
      </c>
      <c r="N431" s="241">
        <v>0</v>
      </c>
      <c r="O431" s="241">
        <f>ROUND(E431*N431,2)</f>
        <v>0</v>
      </c>
      <c r="P431" s="241">
        <v>0</v>
      </c>
      <c r="Q431" s="241">
        <f>ROUND(E431*P431,2)</f>
        <v>0</v>
      </c>
      <c r="R431" s="243" t="s">
        <v>130</v>
      </c>
      <c r="S431" s="243" t="s">
        <v>131</v>
      </c>
      <c r="T431" s="244" t="s">
        <v>131</v>
      </c>
      <c r="U431" s="223">
        <v>0.11</v>
      </c>
      <c r="V431" s="223">
        <f>ROUND(E431*U431,2)</f>
        <v>9.35</v>
      </c>
      <c r="W431" s="223"/>
      <c r="X431" s="223" t="s">
        <v>132</v>
      </c>
      <c r="Y431" s="223" t="s">
        <v>133</v>
      </c>
      <c r="Z431" s="213"/>
      <c r="AA431" s="213"/>
      <c r="AB431" s="213"/>
      <c r="AC431" s="213"/>
      <c r="AD431" s="213"/>
      <c r="AE431" s="213"/>
      <c r="AF431" s="213"/>
      <c r="AG431" s="213" t="s">
        <v>134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2">
      <c r="A432" s="220"/>
      <c r="B432" s="221"/>
      <c r="C432" s="252" t="s">
        <v>506</v>
      </c>
      <c r="D432" s="245"/>
      <c r="E432" s="245"/>
      <c r="F432" s="245"/>
      <c r="G432" s="245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3"/>
      <c r="AA432" s="213"/>
      <c r="AB432" s="213"/>
      <c r="AC432" s="213"/>
      <c r="AD432" s="213"/>
      <c r="AE432" s="213"/>
      <c r="AF432" s="213"/>
      <c r="AG432" s="213" t="s">
        <v>136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2">
      <c r="A433" s="220"/>
      <c r="B433" s="221"/>
      <c r="C433" s="254" t="s">
        <v>507</v>
      </c>
      <c r="D433" s="224"/>
      <c r="E433" s="225">
        <v>85</v>
      </c>
      <c r="F433" s="223"/>
      <c r="G433" s="223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23"/>
      <c r="Z433" s="213"/>
      <c r="AA433" s="213"/>
      <c r="AB433" s="213"/>
      <c r="AC433" s="213"/>
      <c r="AD433" s="213"/>
      <c r="AE433" s="213"/>
      <c r="AF433" s="213"/>
      <c r="AG433" s="213" t="s">
        <v>141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>
      <c r="A434" s="220"/>
      <c r="B434" s="221"/>
      <c r="C434" s="253"/>
      <c r="D434" s="246"/>
      <c r="E434" s="246"/>
      <c r="F434" s="246"/>
      <c r="G434" s="246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3"/>
      <c r="AA434" s="213"/>
      <c r="AB434" s="213"/>
      <c r="AC434" s="213"/>
      <c r="AD434" s="213"/>
      <c r="AE434" s="213"/>
      <c r="AF434" s="213"/>
      <c r="AG434" s="213" t="s">
        <v>137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>
      <c r="A435" s="238">
        <v>106</v>
      </c>
      <c r="B435" s="239" t="s">
        <v>508</v>
      </c>
      <c r="C435" s="251" t="s">
        <v>509</v>
      </c>
      <c r="D435" s="240" t="s">
        <v>157</v>
      </c>
      <c r="E435" s="241">
        <v>47</v>
      </c>
      <c r="F435" s="242"/>
      <c r="G435" s="243">
        <f>ROUND(E435*F435,2)</f>
        <v>0</v>
      </c>
      <c r="H435" s="242"/>
      <c r="I435" s="243">
        <f>ROUND(E435*H435,2)</f>
        <v>0</v>
      </c>
      <c r="J435" s="242"/>
      <c r="K435" s="243">
        <f>ROUND(E435*J435,2)</f>
        <v>0</v>
      </c>
      <c r="L435" s="243">
        <v>21</v>
      </c>
      <c r="M435" s="243">
        <f>G435*(1+L435/100)</f>
        <v>0</v>
      </c>
      <c r="N435" s="241">
        <v>1E-4</v>
      </c>
      <c r="O435" s="241">
        <f>ROUND(E435*N435,2)</f>
        <v>0</v>
      </c>
      <c r="P435" s="241">
        <v>0</v>
      </c>
      <c r="Q435" s="241">
        <f>ROUND(E435*P435,2)</f>
        <v>0</v>
      </c>
      <c r="R435" s="243"/>
      <c r="S435" s="243" t="s">
        <v>411</v>
      </c>
      <c r="T435" s="244" t="s">
        <v>510</v>
      </c>
      <c r="U435" s="223">
        <v>7.0000000000000007E-2</v>
      </c>
      <c r="V435" s="223">
        <f>ROUND(E435*U435,2)</f>
        <v>3.29</v>
      </c>
      <c r="W435" s="223"/>
      <c r="X435" s="223" t="s">
        <v>132</v>
      </c>
      <c r="Y435" s="223" t="s">
        <v>133</v>
      </c>
      <c r="Z435" s="213"/>
      <c r="AA435" s="213"/>
      <c r="AB435" s="213"/>
      <c r="AC435" s="213"/>
      <c r="AD435" s="213"/>
      <c r="AE435" s="213"/>
      <c r="AF435" s="213"/>
      <c r="AG435" s="213" t="s">
        <v>134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2">
      <c r="A436" s="220"/>
      <c r="B436" s="221"/>
      <c r="C436" s="255"/>
      <c r="D436" s="247"/>
      <c r="E436" s="247"/>
      <c r="F436" s="247"/>
      <c r="G436" s="247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137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ht="22.5" outlineLevel="1">
      <c r="A437" s="238">
        <v>107</v>
      </c>
      <c r="B437" s="239" t="s">
        <v>511</v>
      </c>
      <c r="C437" s="251" t="s">
        <v>512</v>
      </c>
      <c r="D437" s="240" t="s">
        <v>310</v>
      </c>
      <c r="E437" s="241">
        <v>638.4</v>
      </c>
      <c r="F437" s="242"/>
      <c r="G437" s="243">
        <f>ROUND(E437*F437,2)</f>
        <v>0</v>
      </c>
      <c r="H437" s="242"/>
      <c r="I437" s="243">
        <f>ROUND(E437*H437,2)</f>
        <v>0</v>
      </c>
      <c r="J437" s="242"/>
      <c r="K437" s="243">
        <f>ROUND(E437*J437,2)</f>
        <v>0</v>
      </c>
      <c r="L437" s="243">
        <v>21</v>
      </c>
      <c r="M437" s="243">
        <f>G437*(1+L437/100)</f>
        <v>0</v>
      </c>
      <c r="N437" s="241">
        <v>5.1999999999999998E-2</v>
      </c>
      <c r="O437" s="241">
        <f>ROUND(E437*N437,2)</f>
        <v>33.200000000000003</v>
      </c>
      <c r="P437" s="241">
        <v>0</v>
      </c>
      <c r="Q437" s="241">
        <f>ROUND(E437*P437,2)</f>
        <v>0</v>
      </c>
      <c r="R437" s="243" t="s">
        <v>290</v>
      </c>
      <c r="S437" s="243" t="s">
        <v>131</v>
      </c>
      <c r="T437" s="244" t="s">
        <v>131</v>
      </c>
      <c r="U437" s="223">
        <v>0</v>
      </c>
      <c r="V437" s="223">
        <f>ROUND(E437*U437,2)</f>
        <v>0</v>
      </c>
      <c r="W437" s="223"/>
      <c r="X437" s="223" t="s">
        <v>291</v>
      </c>
      <c r="Y437" s="223" t="s">
        <v>133</v>
      </c>
      <c r="Z437" s="213"/>
      <c r="AA437" s="213"/>
      <c r="AB437" s="213"/>
      <c r="AC437" s="213"/>
      <c r="AD437" s="213"/>
      <c r="AE437" s="213"/>
      <c r="AF437" s="213"/>
      <c r="AG437" s="213" t="s">
        <v>292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2">
      <c r="A438" s="220"/>
      <c r="B438" s="221"/>
      <c r="C438" s="254" t="s">
        <v>513</v>
      </c>
      <c r="D438" s="224"/>
      <c r="E438" s="225">
        <v>638.4</v>
      </c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23"/>
      <c r="Z438" s="213"/>
      <c r="AA438" s="213"/>
      <c r="AB438" s="213"/>
      <c r="AC438" s="213"/>
      <c r="AD438" s="213"/>
      <c r="AE438" s="213"/>
      <c r="AF438" s="213"/>
      <c r="AG438" s="213" t="s">
        <v>141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2">
      <c r="A439" s="220"/>
      <c r="B439" s="221"/>
      <c r="C439" s="253"/>
      <c r="D439" s="246"/>
      <c r="E439" s="246"/>
      <c r="F439" s="246"/>
      <c r="G439" s="246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3"/>
      <c r="AA439" s="213"/>
      <c r="AB439" s="213"/>
      <c r="AC439" s="213"/>
      <c r="AD439" s="213"/>
      <c r="AE439" s="213"/>
      <c r="AF439" s="213"/>
      <c r="AG439" s="213" t="s">
        <v>137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ht="22.5" outlineLevel="1">
      <c r="A440" s="238">
        <v>108</v>
      </c>
      <c r="B440" s="239" t="s">
        <v>514</v>
      </c>
      <c r="C440" s="251" t="s">
        <v>515</v>
      </c>
      <c r="D440" s="240" t="s">
        <v>310</v>
      </c>
      <c r="E440" s="241">
        <v>4.2</v>
      </c>
      <c r="F440" s="242"/>
      <c r="G440" s="243">
        <f>ROUND(E440*F440,2)</f>
        <v>0</v>
      </c>
      <c r="H440" s="242"/>
      <c r="I440" s="243">
        <f>ROUND(E440*H440,2)</f>
        <v>0</v>
      </c>
      <c r="J440" s="242"/>
      <c r="K440" s="243">
        <f>ROUND(E440*J440,2)</f>
        <v>0</v>
      </c>
      <c r="L440" s="243">
        <v>21</v>
      </c>
      <c r="M440" s="243">
        <f>G440*(1+L440/100)</f>
        <v>0</v>
      </c>
      <c r="N440" s="241">
        <v>6.9000000000000006E-2</v>
      </c>
      <c r="O440" s="241">
        <f>ROUND(E440*N440,2)</f>
        <v>0.28999999999999998</v>
      </c>
      <c r="P440" s="241">
        <v>0</v>
      </c>
      <c r="Q440" s="241">
        <f>ROUND(E440*P440,2)</f>
        <v>0</v>
      </c>
      <c r="R440" s="243" t="s">
        <v>290</v>
      </c>
      <c r="S440" s="243" t="s">
        <v>131</v>
      </c>
      <c r="T440" s="244" t="s">
        <v>131</v>
      </c>
      <c r="U440" s="223">
        <v>0</v>
      </c>
      <c r="V440" s="223">
        <f>ROUND(E440*U440,2)</f>
        <v>0</v>
      </c>
      <c r="W440" s="223"/>
      <c r="X440" s="223" t="s">
        <v>291</v>
      </c>
      <c r="Y440" s="223" t="s">
        <v>133</v>
      </c>
      <c r="Z440" s="213"/>
      <c r="AA440" s="213"/>
      <c r="AB440" s="213"/>
      <c r="AC440" s="213"/>
      <c r="AD440" s="213"/>
      <c r="AE440" s="213"/>
      <c r="AF440" s="213"/>
      <c r="AG440" s="213" t="s">
        <v>292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2">
      <c r="A441" s="220"/>
      <c r="B441" s="221"/>
      <c r="C441" s="254" t="s">
        <v>516</v>
      </c>
      <c r="D441" s="224"/>
      <c r="E441" s="225">
        <v>4.2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3"/>
      <c r="AA441" s="213"/>
      <c r="AB441" s="213"/>
      <c r="AC441" s="213"/>
      <c r="AD441" s="213"/>
      <c r="AE441" s="213"/>
      <c r="AF441" s="213"/>
      <c r="AG441" s="213" t="s">
        <v>141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2">
      <c r="A442" s="220"/>
      <c r="B442" s="221"/>
      <c r="C442" s="253"/>
      <c r="D442" s="246"/>
      <c r="E442" s="246"/>
      <c r="F442" s="246"/>
      <c r="G442" s="246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3"/>
      <c r="AA442" s="213"/>
      <c r="AB442" s="213"/>
      <c r="AC442" s="213"/>
      <c r="AD442" s="213"/>
      <c r="AE442" s="213"/>
      <c r="AF442" s="213"/>
      <c r="AG442" s="213" t="s">
        <v>137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>
      <c r="A443" s="231" t="s">
        <v>125</v>
      </c>
      <c r="B443" s="232" t="s">
        <v>87</v>
      </c>
      <c r="C443" s="250" t="s">
        <v>88</v>
      </c>
      <c r="D443" s="233"/>
      <c r="E443" s="234"/>
      <c r="F443" s="235"/>
      <c r="G443" s="235">
        <f>SUMIF(AG444:AG455,"&lt;&gt;NOR",G444:G455)</f>
        <v>0</v>
      </c>
      <c r="H443" s="235"/>
      <c r="I443" s="235">
        <f>SUM(I444:I455)</f>
        <v>0</v>
      </c>
      <c r="J443" s="235"/>
      <c r="K443" s="235">
        <f>SUM(K444:K455)</f>
        <v>0</v>
      </c>
      <c r="L443" s="235"/>
      <c r="M443" s="235">
        <f>SUM(M444:M455)</f>
        <v>0</v>
      </c>
      <c r="N443" s="234"/>
      <c r="O443" s="234">
        <f>SUM(O444:O455)</f>
        <v>0.17</v>
      </c>
      <c r="P443" s="234"/>
      <c r="Q443" s="234">
        <f>SUM(Q444:Q455)</f>
        <v>81.150000000000006</v>
      </c>
      <c r="R443" s="235"/>
      <c r="S443" s="235"/>
      <c r="T443" s="236"/>
      <c r="U443" s="230"/>
      <c r="V443" s="230">
        <f>SUM(V444:V455)</f>
        <v>120.78</v>
      </c>
      <c r="W443" s="230"/>
      <c r="X443" s="230"/>
      <c r="Y443" s="230"/>
      <c r="AG443" t="s">
        <v>126</v>
      </c>
    </row>
    <row r="444" spans="1:60" outlineLevel="1">
      <c r="A444" s="238">
        <v>109</v>
      </c>
      <c r="B444" s="239" t="s">
        <v>517</v>
      </c>
      <c r="C444" s="251" t="s">
        <v>518</v>
      </c>
      <c r="D444" s="240" t="s">
        <v>179</v>
      </c>
      <c r="E444" s="241">
        <v>13.718999999999999</v>
      </c>
      <c r="F444" s="242"/>
      <c r="G444" s="243">
        <f>ROUND(E444*F444,2)</f>
        <v>0</v>
      </c>
      <c r="H444" s="242"/>
      <c r="I444" s="243">
        <f>ROUND(E444*H444,2)</f>
        <v>0</v>
      </c>
      <c r="J444" s="242"/>
      <c r="K444" s="243">
        <f>ROUND(E444*J444,2)</f>
        <v>0</v>
      </c>
      <c r="L444" s="243">
        <v>21</v>
      </c>
      <c r="M444" s="243">
        <f>G444*(1+L444/100)</f>
        <v>0</v>
      </c>
      <c r="N444" s="241">
        <v>2.33E-3</v>
      </c>
      <c r="O444" s="241">
        <f>ROUND(E444*N444,2)</f>
        <v>0.03</v>
      </c>
      <c r="P444" s="241">
        <v>2.4470000000000001</v>
      </c>
      <c r="Q444" s="241">
        <f>ROUND(E444*P444,2)</f>
        <v>33.57</v>
      </c>
      <c r="R444" s="243" t="s">
        <v>519</v>
      </c>
      <c r="S444" s="243" t="s">
        <v>131</v>
      </c>
      <c r="T444" s="244" t="s">
        <v>131</v>
      </c>
      <c r="U444" s="223">
        <v>7.86</v>
      </c>
      <c r="V444" s="223">
        <f>ROUND(E444*U444,2)</f>
        <v>107.83</v>
      </c>
      <c r="W444" s="223"/>
      <c r="X444" s="223" t="s">
        <v>132</v>
      </c>
      <c r="Y444" s="223" t="s">
        <v>133</v>
      </c>
      <c r="Z444" s="213"/>
      <c r="AA444" s="213"/>
      <c r="AB444" s="213"/>
      <c r="AC444" s="213"/>
      <c r="AD444" s="213"/>
      <c r="AE444" s="213"/>
      <c r="AF444" s="213"/>
      <c r="AG444" s="213" t="s">
        <v>134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2">
      <c r="A445" s="220"/>
      <c r="B445" s="221"/>
      <c r="C445" s="252" t="s">
        <v>520</v>
      </c>
      <c r="D445" s="245"/>
      <c r="E445" s="245"/>
      <c r="F445" s="245"/>
      <c r="G445" s="245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136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48" t="str">
        <f>C445</f>
        <v>s naložením vybouraných hmot a suti na dopravní prostředek nebo s odklizením na hromady do vzdálenosti 20 m</v>
      </c>
      <c r="BB445" s="213"/>
      <c r="BC445" s="213"/>
      <c r="BD445" s="213"/>
      <c r="BE445" s="213"/>
      <c r="BF445" s="213"/>
      <c r="BG445" s="213"/>
      <c r="BH445" s="213"/>
    </row>
    <row r="446" spans="1:60" outlineLevel="2">
      <c r="A446" s="220"/>
      <c r="B446" s="221"/>
      <c r="C446" s="254" t="s">
        <v>521</v>
      </c>
      <c r="D446" s="224"/>
      <c r="E446" s="225">
        <v>13.718999999999999</v>
      </c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23"/>
      <c r="Z446" s="213"/>
      <c r="AA446" s="213"/>
      <c r="AB446" s="213"/>
      <c r="AC446" s="213"/>
      <c r="AD446" s="213"/>
      <c r="AE446" s="213"/>
      <c r="AF446" s="213"/>
      <c r="AG446" s="213" t="s">
        <v>141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2">
      <c r="A447" s="220"/>
      <c r="B447" s="221"/>
      <c r="C447" s="253"/>
      <c r="D447" s="246"/>
      <c r="E447" s="246"/>
      <c r="F447" s="246"/>
      <c r="G447" s="246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3"/>
      <c r="AA447" s="213"/>
      <c r="AB447" s="213"/>
      <c r="AC447" s="213"/>
      <c r="AD447" s="213"/>
      <c r="AE447" s="213"/>
      <c r="AF447" s="213"/>
      <c r="AG447" s="213" t="s">
        <v>137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ht="22.5" outlineLevel="1">
      <c r="A448" s="238">
        <v>110</v>
      </c>
      <c r="B448" s="239" t="s">
        <v>522</v>
      </c>
      <c r="C448" s="251" t="s">
        <v>523</v>
      </c>
      <c r="D448" s="240" t="s">
        <v>129</v>
      </c>
      <c r="E448" s="241">
        <v>43.9</v>
      </c>
      <c r="F448" s="242"/>
      <c r="G448" s="243">
        <f>ROUND(E448*F448,2)</f>
        <v>0</v>
      </c>
      <c r="H448" s="242"/>
      <c r="I448" s="243">
        <f>ROUND(E448*H448,2)</f>
        <v>0</v>
      </c>
      <c r="J448" s="242"/>
      <c r="K448" s="243">
        <f>ROUND(E448*J448,2)</f>
        <v>0</v>
      </c>
      <c r="L448" s="243">
        <v>21</v>
      </c>
      <c r="M448" s="243">
        <f>G448*(1+L448/100)</f>
        <v>0</v>
      </c>
      <c r="N448" s="241">
        <v>0</v>
      </c>
      <c r="O448" s="241">
        <f>ROUND(E448*N448,2)</f>
        <v>0</v>
      </c>
      <c r="P448" s="241">
        <v>0</v>
      </c>
      <c r="Q448" s="241">
        <f>ROUND(E448*P448,2)</f>
        <v>0</v>
      </c>
      <c r="R448" s="243" t="s">
        <v>130</v>
      </c>
      <c r="S448" s="243" t="s">
        <v>131</v>
      </c>
      <c r="T448" s="244" t="s">
        <v>131</v>
      </c>
      <c r="U448" s="223">
        <v>0.115</v>
      </c>
      <c r="V448" s="223">
        <f>ROUND(E448*U448,2)</f>
        <v>5.05</v>
      </c>
      <c r="W448" s="223"/>
      <c r="X448" s="223" t="s">
        <v>132</v>
      </c>
      <c r="Y448" s="223" t="s">
        <v>133</v>
      </c>
      <c r="Z448" s="213"/>
      <c r="AA448" s="213"/>
      <c r="AB448" s="213"/>
      <c r="AC448" s="213"/>
      <c r="AD448" s="213"/>
      <c r="AE448" s="213"/>
      <c r="AF448" s="213"/>
      <c r="AG448" s="213" t="s">
        <v>134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2">
      <c r="A449" s="220"/>
      <c r="B449" s="221"/>
      <c r="C449" s="252" t="s">
        <v>524</v>
      </c>
      <c r="D449" s="245"/>
      <c r="E449" s="245"/>
      <c r="F449" s="245"/>
      <c r="G449" s="245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3"/>
      <c r="AA449" s="213"/>
      <c r="AB449" s="213"/>
      <c r="AC449" s="213"/>
      <c r="AD449" s="213"/>
      <c r="AE449" s="213"/>
      <c r="AF449" s="213"/>
      <c r="AG449" s="213" t="s">
        <v>136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48" t="str">
        <f>C449</f>
        <v>krajníků, desek nebo panelů od spojovacího materiálu s odklizením a uložením očištěných hmot a spojovacího materiálu na skládku na vzdálenost do 10 m</v>
      </c>
      <c r="BB449" s="213"/>
      <c r="BC449" s="213"/>
      <c r="BD449" s="213"/>
      <c r="BE449" s="213"/>
      <c r="BF449" s="213"/>
      <c r="BG449" s="213"/>
      <c r="BH449" s="213"/>
    </row>
    <row r="450" spans="1:60" outlineLevel="2">
      <c r="A450" s="220"/>
      <c r="B450" s="221"/>
      <c r="C450" s="253"/>
      <c r="D450" s="246"/>
      <c r="E450" s="246"/>
      <c r="F450" s="246"/>
      <c r="G450" s="246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23"/>
      <c r="Z450" s="213"/>
      <c r="AA450" s="213"/>
      <c r="AB450" s="213"/>
      <c r="AC450" s="213"/>
      <c r="AD450" s="213"/>
      <c r="AE450" s="213"/>
      <c r="AF450" s="213"/>
      <c r="AG450" s="213" t="s">
        <v>137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>
      <c r="A451" s="238">
        <v>111</v>
      </c>
      <c r="B451" s="239" t="s">
        <v>525</v>
      </c>
      <c r="C451" s="251" t="s">
        <v>526</v>
      </c>
      <c r="D451" s="240" t="s">
        <v>157</v>
      </c>
      <c r="E451" s="241">
        <v>237</v>
      </c>
      <c r="F451" s="242"/>
      <c r="G451" s="243">
        <f>ROUND(E451*F451,2)</f>
        <v>0</v>
      </c>
      <c r="H451" s="242"/>
      <c r="I451" s="243">
        <f>ROUND(E451*H451,2)</f>
        <v>0</v>
      </c>
      <c r="J451" s="242"/>
      <c r="K451" s="243">
        <f>ROUND(E451*J451,2)</f>
        <v>0</v>
      </c>
      <c r="L451" s="243">
        <v>21</v>
      </c>
      <c r="M451" s="243">
        <f>G451*(1+L451/100)</f>
        <v>0</v>
      </c>
      <c r="N451" s="241">
        <v>5.9000000000000003E-4</v>
      </c>
      <c r="O451" s="241">
        <f>ROUND(E451*N451,2)</f>
        <v>0.14000000000000001</v>
      </c>
      <c r="P451" s="241">
        <v>0.2</v>
      </c>
      <c r="Q451" s="241">
        <f>ROUND(E451*P451,2)</f>
        <v>47.4</v>
      </c>
      <c r="R451" s="243"/>
      <c r="S451" s="243" t="s">
        <v>411</v>
      </c>
      <c r="T451" s="244" t="s">
        <v>527</v>
      </c>
      <c r="U451" s="223">
        <v>0</v>
      </c>
      <c r="V451" s="223">
        <f>ROUND(E451*U451,2)</f>
        <v>0</v>
      </c>
      <c r="W451" s="223"/>
      <c r="X451" s="223" t="s">
        <v>132</v>
      </c>
      <c r="Y451" s="223" t="s">
        <v>133</v>
      </c>
      <c r="Z451" s="213"/>
      <c r="AA451" s="213"/>
      <c r="AB451" s="213"/>
      <c r="AC451" s="213"/>
      <c r="AD451" s="213"/>
      <c r="AE451" s="213"/>
      <c r="AF451" s="213"/>
      <c r="AG451" s="213" t="s">
        <v>134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2">
      <c r="A452" s="220"/>
      <c r="B452" s="221"/>
      <c r="C452" s="254" t="s">
        <v>528</v>
      </c>
      <c r="D452" s="224"/>
      <c r="E452" s="225">
        <v>237</v>
      </c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3"/>
      <c r="AA452" s="213"/>
      <c r="AB452" s="213"/>
      <c r="AC452" s="213"/>
      <c r="AD452" s="213"/>
      <c r="AE452" s="213"/>
      <c r="AF452" s="213"/>
      <c r="AG452" s="213" t="s">
        <v>141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2">
      <c r="A453" s="220"/>
      <c r="B453" s="221"/>
      <c r="C453" s="253"/>
      <c r="D453" s="246"/>
      <c r="E453" s="246"/>
      <c r="F453" s="246"/>
      <c r="G453" s="246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137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>
      <c r="A454" s="238">
        <v>112</v>
      </c>
      <c r="B454" s="239" t="s">
        <v>529</v>
      </c>
      <c r="C454" s="251" t="s">
        <v>530</v>
      </c>
      <c r="D454" s="240" t="s">
        <v>531</v>
      </c>
      <c r="E454" s="241">
        <v>1</v>
      </c>
      <c r="F454" s="242"/>
      <c r="G454" s="243">
        <f>ROUND(E454*F454,2)</f>
        <v>0</v>
      </c>
      <c r="H454" s="242"/>
      <c r="I454" s="243">
        <f>ROUND(E454*H454,2)</f>
        <v>0</v>
      </c>
      <c r="J454" s="242"/>
      <c r="K454" s="243">
        <f>ROUND(E454*J454,2)</f>
        <v>0</v>
      </c>
      <c r="L454" s="243">
        <v>21</v>
      </c>
      <c r="M454" s="243">
        <f>G454*(1+L454/100)</f>
        <v>0</v>
      </c>
      <c r="N454" s="241">
        <v>0</v>
      </c>
      <c r="O454" s="241">
        <f>ROUND(E454*N454,2)</f>
        <v>0</v>
      </c>
      <c r="P454" s="241">
        <v>0.17663000000000001</v>
      </c>
      <c r="Q454" s="241">
        <f>ROUND(E454*P454,2)</f>
        <v>0.18</v>
      </c>
      <c r="R454" s="243"/>
      <c r="S454" s="243" t="s">
        <v>411</v>
      </c>
      <c r="T454" s="244" t="s">
        <v>412</v>
      </c>
      <c r="U454" s="223">
        <v>7.9</v>
      </c>
      <c r="V454" s="223">
        <f>ROUND(E454*U454,2)</f>
        <v>7.9</v>
      </c>
      <c r="W454" s="223"/>
      <c r="X454" s="223" t="s">
        <v>132</v>
      </c>
      <c r="Y454" s="223" t="s">
        <v>133</v>
      </c>
      <c r="Z454" s="213"/>
      <c r="AA454" s="213"/>
      <c r="AB454" s="213"/>
      <c r="AC454" s="213"/>
      <c r="AD454" s="213"/>
      <c r="AE454" s="213"/>
      <c r="AF454" s="213"/>
      <c r="AG454" s="213" t="s">
        <v>134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2">
      <c r="A455" s="220"/>
      <c r="B455" s="221"/>
      <c r="C455" s="255"/>
      <c r="D455" s="247"/>
      <c r="E455" s="247"/>
      <c r="F455" s="247"/>
      <c r="G455" s="247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3"/>
      <c r="AA455" s="213"/>
      <c r="AB455" s="213"/>
      <c r="AC455" s="213"/>
      <c r="AD455" s="213"/>
      <c r="AE455" s="213"/>
      <c r="AF455" s="213"/>
      <c r="AG455" s="213" t="s">
        <v>137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>
      <c r="A456" s="231" t="s">
        <v>125</v>
      </c>
      <c r="B456" s="232" t="s">
        <v>89</v>
      </c>
      <c r="C456" s="250" t="s">
        <v>90</v>
      </c>
      <c r="D456" s="233"/>
      <c r="E456" s="234"/>
      <c r="F456" s="235"/>
      <c r="G456" s="235">
        <f>SUMIF(AG457:AG463,"&lt;&gt;NOR",G457:G463)</f>
        <v>0</v>
      </c>
      <c r="H456" s="235"/>
      <c r="I456" s="235">
        <f>SUM(I457:I463)</f>
        <v>0</v>
      </c>
      <c r="J456" s="235"/>
      <c r="K456" s="235">
        <f>SUM(K457:K463)</f>
        <v>0</v>
      </c>
      <c r="L456" s="235"/>
      <c r="M456" s="235">
        <f>SUM(M457:M463)</f>
        <v>0</v>
      </c>
      <c r="N456" s="234"/>
      <c r="O456" s="234">
        <f>SUM(O457:O463)</f>
        <v>0</v>
      </c>
      <c r="P456" s="234"/>
      <c r="Q456" s="234">
        <f>SUM(Q457:Q463)</f>
        <v>0.86</v>
      </c>
      <c r="R456" s="235"/>
      <c r="S456" s="235"/>
      <c r="T456" s="236"/>
      <c r="U456" s="230"/>
      <c r="V456" s="230">
        <f>SUM(V457:V463)</f>
        <v>8.5400000000000009</v>
      </c>
      <c r="W456" s="230"/>
      <c r="X456" s="230"/>
      <c r="Y456" s="230"/>
      <c r="AG456" t="s">
        <v>126</v>
      </c>
    </row>
    <row r="457" spans="1:60" ht="22.5" outlineLevel="1">
      <c r="A457" s="238">
        <v>113</v>
      </c>
      <c r="B457" s="239" t="s">
        <v>532</v>
      </c>
      <c r="C457" s="251" t="s">
        <v>533</v>
      </c>
      <c r="D457" s="240" t="s">
        <v>310</v>
      </c>
      <c r="E457" s="241">
        <v>19</v>
      </c>
      <c r="F457" s="242"/>
      <c r="G457" s="243">
        <f>ROUND(E457*F457,2)</f>
        <v>0</v>
      </c>
      <c r="H457" s="242"/>
      <c r="I457" s="243">
        <f>ROUND(E457*H457,2)</f>
        <v>0</v>
      </c>
      <c r="J457" s="242"/>
      <c r="K457" s="243">
        <f>ROUND(E457*J457,2)</f>
        <v>0</v>
      </c>
      <c r="L457" s="243">
        <v>21</v>
      </c>
      <c r="M457" s="243">
        <f>G457*(1+L457/100)</f>
        <v>0</v>
      </c>
      <c r="N457" s="241">
        <v>0</v>
      </c>
      <c r="O457" s="241">
        <f>ROUND(E457*N457,2)</f>
        <v>0</v>
      </c>
      <c r="P457" s="241">
        <v>4.4999999999999998E-2</v>
      </c>
      <c r="Q457" s="241">
        <f>ROUND(E457*P457,2)</f>
        <v>0.86</v>
      </c>
      <c r="R457" s="243" t="s">
        <v>534</v>
      </c>
      <c r="S457" s="243" t="s">
        <v>131</v>
      </c>
      <c r="T457" s="244" t="s">
        <v>131</v>
      </c>
      <c r="U457" s="223">
        <v>0.26</v>
      </c>
      <c r="V457" s="223">
        <f>ROUND(E457*U457,2)</f>
        <v>4.9400000000000004</v>
      </c>
      <c r="W457" s="223"/>
      <c r="X457" s="223" t="s">
        <v>132</v>
      </c>
      <c r="Y457" s="223" t="s">
        <v>133</v>
      </c>
      <c r="Z457" s="213"/>
      <c r="AA457" s="213"/>
      <c r="AB457" s="213"/>
      <c r="AC457" s="213"/>
      <c r="AD457" s="213"/>
      <c r="AE457" s="213"/>
      <c r="AF457" s="213"/>
      <c r="AG457" s="213" t="s">
        <v>134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2">
      <c r="A458" s="220"/>
      <c r="B458" s="221"/>
      <c r="C458" s="254" t="s">
        <v>535</v>
      </c>
      <c r="D458" s="224"/>
      <c r="E458" s="225">
        <v>9</v>
      </c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3"/>
      <c r="AA458" s="213"/>
      <c r="AB458" s="213"/>
      <c r="AC458" s="213"/>
      <c r="AD458" s="213"/>
      <c r="AE458" s="213"/>
      <c r="AF458" s="213"/>
      <c r="AG458" s="213" t="s">
        <v>141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>
      <c r="A459" s="220"/>
      <c r="B459" s="221"/>
      <c r="C459" s="254" t="s">
        <v>536</v>
      </c>
      <c r="D459" s="224"/>
      <c r="E459" s="225">
        <v>10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141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2">
      <c r="A460" s="220"/>
      <c r="B460" s="221"/>
      <c r="C460" s="253"/>
      <c r="D460" s="246"/>
      <c r="E460" s="246"/>
      <c r="F460" s="246"/>
      <c r="G460" s="246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3"/>
      <c r="AA460" s="213"/>
      <c r="AB460" s="213"/>
      <c r="AC460" s="213"/>
      <c r="AD460" s="213"/>
      <c r="AE460" s="213"/>
      <c r="AF460" s="213"/>
      <c r="AG460" s="213" t="s">
        <v>137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ht="22.5" outlineLevel="1">
      <c r="A461" s="238">
        <v>114</v>
      </c>
      <c r="B461" s="239" t="s">
        <v>537</v>
      </c>
      <c r="C461" s="251" t="s">
        <v>538</v>
      </c>
      <c r="D461" s="240" t="s">
        <v>157</v>
      </c>
      <c r="E461" s="241">
        <v>40</v>
      </c>
      <c r="F461" s="242"/>
      <c r="G461" s="243">
        <f>ROUND(E461*F461,2)</f>
        <v>0</v>
      </c>
      <c r="H461" s="242"/>
      <c r="I461" s="243">
        <f>ROUND(E461*H461,2)</f>
        <v>0</v>
      </c>
      <c r="J461" s="242"/>
      <c r="K461" s="243">
        <f>ROUND(E461*J461,2)</f>
        <v>0</v>
      </c>
      <c r="L461" s="243">
        <v>21</v>
      </c>
      <c r="M461" s="243">
        <f>G461*(1+L461/100)</f>
        <v>0</v>
      </c>
      <c r="N461" s="241">
        <v>0</v>
      </c>
      <c r="O461" s="241">
        <f>ROUND(E461*N461,2)</f>
        <v>0</v>
      </c>
      <c r="P461" s="241">
        <v>0</v>
      </c>
      <c r="Q461" s="241">
        <f>ROUND(E461*P461,2)</f>
        <v>0</v>
      </c>
      <c r="R461" s="243" t="s">
        <v>130</v>
      </c>
      <c r="S461" s="243" t="s">
        <v>131</v>
      </c>
      <c r="T461" s="244" t="s">
        <v>131</v>
      </c>
      <c r="U461" s="223">
        <v>0.09</v>
      </c>
      <c r="V461" s="223">
        <f>ROUND(E461*U461,2)</f>
        <v>3.6</v>
      </c>
      <c r="W461" s="223"/>
      <c r="X461" s="223" t="s">
        <v>132</v>
      </c>
      <c r="Y461" s="223" t="s">
        <v>133</v>
      </c>
      <c r="Z461" s="213"/>
      <c r="AA461" s="213"/>
      <c r="AB461" s="213"/>
      <c r="AC461" s="213"/>
      <c r="AD461" s="213"/>
      <c r="AE461" s="213"/>
      <c r="AF461" s="213"/>
      <c r="AG461" s="213" t="s">
        <v>134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ht="22.5" outlineLevel="2">
      <c r="A462" s="220"/>
      <c r="B462" s="221"/>
      <c r="C462" s="252" t="s">
        <v>524</v>
      </c>
      <c r="D462" s="245"/>
      <c r="E462" s="245"/>
      <c r="F462" s="245"/>
      <c r="G462" s="245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136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48" t="str">
        <f>C462</f>
        <v>krajníků, desek nebo panelů od spojovacího materiálu s odklizením a uložením očištěných hmot a spojovacího materiálu na skládku na vzdálenost do 10 m</v>
      </c>
      <c r="BB462" s="213"/>
      <c r="BC462" s="213"/>
      <c r="BD462" s="213"/>
      <c r="BE462" s="213"/>
      <c r="BF462" s="213"/>
      <c r="BG462" s="213"/>
      <c r="BH462" s="213"/>
    </row>
    <row r="463" spans="1:60" outlineLevel="2">
      <c r="A463" s="220"/>
      <c r="B463" s="221"/>
      <c r="C463" s="253"/>
      <c r="D463" s="246"/>
      <c r="E463" s="246"/>
      <c r="F463" s="246"/>
      <c r="G463" s="246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137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>
      <c r="A464" s="231" t="s">
        <v>125</v>
      </c>
      <c r="B464" s="232" t="s">
        <v>91</v>
      </c>
      <c r="C464" s="250" t="s">
        <v>92</v>
      </c>
      <c r="D464" s="233"/>
      <c r="E464" s="234"/>
      <c r="F464" s="235"/>
      <c r="G464" s="235">
        <f>SUMIF(AG465:AG468,"&lt;&gt;NOR",G465:G468)</f>
        <v>0</v>
      </c>
      <c r="H464" s="235"/>
      <c r="I464" s="235">
        <f>SUM(I465:I468)</f>
        <v>0</v>
      </c>
      <c r="J464" s="235"/>
      <c r="K464" s="235">
        <f>SUM(K465:K468)</f>
        <v>0</v>
      </c>
      <c r="L464" s="235"/>
      <c r="M464" s="235">
        <f>SUM(M465:M468)</f>
        <v>0</v>
      </c>
      <c r="N464" s="234"/>
      <c r="O464" s="234">
        <f>SUM(O465:O468)</f>
        <v>0</v>
      </c>
      <c r="P464" s="234"/>
      <c r="Q464" s="234">
        <f>SUM(Q465:Q468)</f>
        <v>0</v>
      </c>
      <c r="R464" s="235"/>
      <c r="S464" s="235"/>
      <c r="T464" s="236"/>
      <c r="U464" s="230"/>
      <c r="V464" s="230">
        <f>SUM(V465:V468)</f>
        <v>792.13</v>
      </c>
      <c r="W464" s="230"/>
      <c r="X464" s="230"/>
      <c r="Y464" s="230"/>
      <c r="AG464" t="s">
        <v>126</v>
      </c>
    </row>
    <row r="465" spans="1:60" ht="22.5" outlineLevel="1">
      <c r="A465" s="238">
        <v>115</v>
      </c>
      <c r="B465" s="239" t="s">
        <v>539</v>
      </c>
      <c r="C465" s="251" t="s">
        <v>540</v>
      </c>
      <c r="D465" s="240" t="s">
        <v>296</v>
      </c>
      <c r="E465" s="241">
        <v>3745.2845499999999</v>
      </c>
      <c r="F465" s="242"/>
      <c r="G465" s="243">
        <f>ROUND(E465*F465,2)</f>
        <v>0</v>
      </c>
      <c r="H465" s="242"/>
      <c r="I465" s="243">
        <f>ROUND(E465*H465,2)</f>
        <v>0</v>
      </c>
      <c r="J465" s="242"/>
      <c r="K465" s="243">
        <f>ROUND(E465*J465,2)</f>
        <v>0</v>
      </c>
      <c r="L465" s="243">
        <v>21</v>
      </c>
      <c r="M465" s="243">
        <f>G465*(1+L465/100)</f>
        <v>0</v>
      </c>
      <c r="N465" s="241">
        <v>0</v>
      </c>
      <c r="O465" s="241">
        <f>ROUND(E465*N465,2)</f>
        <v>0</v>
      </c>
      <c r="P465" s="241">
        <v>0</v>
      </c>
      <c r="Q465" s="241">
        <f>ROUND(E465*P465,2)</f>
        <v>0</v>
      </c>
      <c r="R465" s="243" t="s">
        <v>300</v>
      </c>
      <c r="S465" s="243" t="s">
        <v>131</v>
      </c>
      <c r="T465" s="244" t="s">
        <v>131</v>
      </c>
      <c r="U465" s="223">
        <v>0.21149999999999999</v>
      </c>
      <c r="V465" s="223">
        <f>ROUND(E465*U465,2)</f>
        <v>792.13</v>
      </c>
      <c r="W465" s="223"/>
      <c r="X465" s="223" t="s">
        <v>541</v>
      </c>
      <c r="Y465" s="223" t="s">
        <v>133</v>
      </c>
      <c r="Z465" s="213"/>
      <c r="AA465" s="213"/>
      <c r="AB465" s="213"/>
      <c r="AC465" s="213"/>
      <c r="AD465" s="213"/>
      <c r="AE465" s="213"/>
      <c r="AF465" s="213"/>
      <c r="AG465" s="213" t="s">
        <v>542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2">
      <c r="A466" s="220"/>
      <c r="B466" s="221"/>
      <c r="C466" s="252" t="s">
        <v>543</v>
      </c>
      <c r="D466" s="245"/>
      <c r="E466" s="245"/>
      <c r="F466" s="245"/>
      <c r="G466" s="245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3"/>
      <c r="AA466" s="213"/>
      <c r="AB466" s="213"/>
      <c r="AC466" s="213"/>
      <c r="AD466" s="213"/>
      <c r="AE466" s="213"/>
      <c r="AF466" s="213"/>
      <c r="AG466" s="213" t="s">
        <v>136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2">
      <c r="A467" s="220"/>
      <c r="B467" s="221"/>
      <c r="C467" s="259" t="s">
        <v>544</v>
      </c>
      <c r="D467" s="249"/>
      <c r="E467" s="249"/>
      <c r="F467" s="249"/>
      <c r="G467" s="249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3"/>
      <c r="AA467" s="213"/>
      <c r="AB467" s="213"/>
      <c r="AC467" s="213"/>
      <c r="AD467" s="213"/>
      <c r="AE467" s="213"/>
      <c r="AF467" s="213"/>
      <c r="AG467" s="213" t="s">
        <v>258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2">
      <c r="A468" s="220"/>
      <c r="B468" s="221"/>
      <c r="C468" s="253"/>
      <c r="D468" s="246"/>
      <c r="E468" s="246"/>
      <c r="F468" s="246"/>
      <c r="G468" s="246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3"/>
      <c r="AA468" s="213"/>
      <c r="AB468" s="213"/>
      <c r="AC468" s="213"/>
      <c r="AD468" s="213"/>
      <c r="AE468" s="213"/>
      <c r="AF468" s="213"/>
      <c r="AG468" s="213" t="s">
        <v>137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>
      <c r="A469" s="231" t="s">
        <v>125</v>
      </c>
      <c r="B469" s="232" t="s">
        <v>93</v>
      </c>
      <c r="C469" s="250" t="s">
        <v>94</v>
      </c>
      <c r="D469" s="233"/>
      <c r="E469" s="234"/>
      <c r="F469" s="235"/>
      <c r="G469" s="235">
        <f>SUMIF(AG470:AG484,"&lt;&gt;NOR",G470:G484)</f>
        <v>0</v>
      </c>
      <c r="H469" s="235"/>
      <c r="I469" s="235">
        <f>SUM(I470:I484)</f>
        <v>0</v>
      </c>
      <c r="J469" s="235"/>
      <c r="K469" s="235">
        <f>SUM(K470:K484)</f>
        <v>0</v>
      </c>
      <c r="L469" s="235"/>
      <c r="M469" s="235">
        <f>SUM(M470:M484)</f>
        <v>0</v>
      </c>
      <c r="N469" s="234"/>
      <c r="O469" s="234">
        <f>SUM(O470:O484)</f>
        <v>0</v>
      </c>
      <c r="P469" s="234"/>
      <c r="Q469" s="234">
        <f>SUM(Q470:Q484)</f>
        <v>0</v>
      </c>
      <c r="R469" s="235"/>
      <c r="S469" s="235"/>
      <c r="T469" s="236"/>
      <c r="U469" s="230"/>
      <c r="V469" s="230">
        <f>SUM(V470:V484)</f>
        <v>294.19</v>
      </c>
      <c r="W469" s="230"/>
      <c r="X469" s="230"/>
      <c r="Y469" s="230"/>
      <c r="AG469" t="s">
        <v>126</v>
      </c>
    </row>
    <row r="470" spans="1:60" outlineLevel="1">
      <c r="A470" s="238">
        <v>116</v>
      </c>
      <c r="B470" s="239" t="s">
        <v>545</v>
      </c>
      <c r="C470" s="251" t="s">
        <v>546</v>
      </c>
      <c r="D470" s="240" t="s">
        <v>296</v>
      </c>
      <c r="E470" s="241">
        <v>276</v>
      </c>
      <c r="F470" s="242"/>
      <c r="G470" s="243">
        <f>ROUND(E470*F470,2)</f>
        <v>0</v>
      </c>
      <c r="H470" s="242"/>
      <c r="I470" s="243">
        <f>ROUND(E470*H470,2)</f>
        <v>0</v>
      </c>
      <c r="J470" s="242"/>
      <c r="K470" s="243">
        <f>ROUND(E470*J470,2)</f>
        <v>0</v>
      </c>
      <c r="L470" s="243">
        <v>21</v>
      </c>
      <c r="M470" s="243">
        <f>G470*(1+L470/100)</f>
        <v>0</v>
      </c>
      <c r="N470" s="241">
        <v>0</v>
      </c>
      <c r="O470" s="241">
        <f>ROUND(E470*N470,2)</f>
        <v>0</v>
      </c>
      <c r="P470" s="241">
        <v>0</v>
      </c>
      <c r="Q470" s="241">
        <f>ROUND(E470*P470,2)</f>
        <v>0</v>
      </c>
      <c r="R470" s="243" t="s">
        <v>534</v>
      </c>
      <c r="S470" s="243" t="s">
        <v>131</v>
      </c>
      <c r="T470" s="244" t="s">
        <v>131</v>
      </c>
      <c r="U470" s="223">
        <v>0</v>
      </c>
      <c r="V470" s="223">
        <f>ROUND(E470*U470,2)</f>
        <v>0</v>
      </c>
      <c r="W470" s="223"/>
      <c r="X470" s="223" t="s">
        <v>132</v>
      </c>
      <c r="Y470" s="223" t="s">
        <v>133</v>
      </c>
      <c r="Z470" s="213"/>
      <c r="AA470" s="213"/>
      <c r="AB470" s="213"/>
      <c r="AC470" s="213"/>
      <c r="AD470" s="213"/>
      <c r="AE470" s="213"/>
      <c r="AF470" s="213"/>
      <c r="AG470" s="213" t="s">
        <v>134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2">
      <c r="A471" s="220"/>
      <c r="B471" s="221"/>
      <c r="C471" s="255"/>
      <c r="D471" s="247"/>
      <c r="E471" s="247"/>
      <c r="F471" s="247"/>
      <c r="G471" s="247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3"/>
      <c r="AA471" s="213"/>
      <c r="AB471" s="213"/>
      <c r="AC471" s="213"/>
      <c r="AD471" s="213"/>
      <c r="AE471" s="213"/>
      <c r="AF471" s="213"/>
      <c r="AG471" s="213" t="s">
        <v>137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>
      <c r="A472" s="238">
        <v>117</v>
      </c>
      <c r="B472" s="239" t="s">
        <v>547</v>
      </c>
      <c r="C472" s="251" t="s">
        <v>548</v>
      </c>
      <c r="D472" s="240" t="s">
        <v>296</v>
      </c>
      <c r="E472" s="241">
        <v>403.78800000000001</v>
      </c>
      <c r="F472" s="242"/>
      <c r="G472" s="243">
        <f>ROUND(E472*F472,2)</f>
        <v>0</v>
      </c>
      <c r="H472" s="242"/>
      <c r="I472" s="243">
        <f>ROUND(E472*H472,2)</f>
        <v>0</v>
      </c>
      <c r="J472" s="242"/>
      <c r="K472" s="243">
        <f>ROUND(E472*J472,2)</f>
        <v>0</v>
      </c>
      <c r="L472" s="243">
        <v>21</v>
      </c>
      <c r="M472" s="243">
        <f>G472*(1+L472/100)</f>
        <v>0</v>
      </c>
      <c r="N472" s="241">
        <v>0</v>
      </c>
      <c r="O472" s="241">
        <f>ROUND(E472*N472,2)</f>
        <v>0</v>
      </c>
      <c r="P472" s="241">
        <v>0</v>
      </c>
      <c r="Q472" s="241">
        <f>ROUND(E472*P472,2)</f>
        <v>0</v>
      </c>
      <c r="R472" s="243" t="s">
        <v>534</v>
      </c>
      <c r="S472" s="243" t="s">
        <v>131</v>
      </c>
      <c r="T472" s="244" t="s">
        <v>131</v>
      </c>
      <c r="U472" s="223">
        <v>0</v>
      </c>
      <c r="V472" s="223">
        <f>ROUND(E472*U472,2)</f>
        <v>0</v>
      </c>
      <c r="W472" s="223"/>
      <c r="X472" s="223" t="s">
        <v>132</v>
      </c>
      <c r="Y472" s="223" t="s">
        <v>133</v>
      </c>
      <c r="Z472" s="213"/>
      <c r="AA472" s="213"/>
      <c r="AB472" s="213"/>
      <c r="AC472" s="213"/>
      <c r="AD472" s="213"/>
      <c r="AE472" s="213"/>
      <c r="AF472" s="213"/>
      <c r="AG472" s="213" t="s">
        <v>134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2">
      <c r="A473" s="220"/>
      <c r="B473" s="221"/>
      <c r="C473" s="255"/>
      <c r="D473" s="247"/>
      <c r="E473" s="247"/>
      <c r="F473" s="247"/>
      <c r="G473" s="247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3"/>
      <c r="AA473" s="213"/>
      <c r="AB473" s="213"/>
      <c r="AC473" s="213"/>
      <c r="AD473" s="213"/>
      <c r="AE473" s="213"/>
      <c r="AF473" s="213"/>
      <c r="AG473" s="213" t="s">
        <v>137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ht="22.5" outlineLevel="1">
      <c r="A474" s="238">
        <v>118</v>
      </c>
      <c r="B474" s="239" t="s">
        <v>549</v>
      </c>
      <c r="C474" s="251" t="s">
        <v>550</v>
      </c>
      <c r="D474" s="240" t="s">
        <v>296</v>
      </c>
      <c r="E474" s="241">
        <v>501.7</v>
      </c>
      <c r="F474" s="242"/>
      <c r="G474" s="243">
        <f>ROUND(E474*F474,2)</f>
        <v>0</v>
      </c>
      <c r="H474" s="242"/>
      <c r="I474" s="243">
        <f>ROUND(E474*H474,2)</f>
        <v>0</v>
      </c>
      <c r="J474" s="242"/>
      <c r="K474" s="243">
        <f>ROUND(E474*J474,2)</f>
        <v>0</v>
      </c>
      <c r="L474" s="243">
        <v>21</v>
      </c>
      <c r="M474" s="243">
        <f>G474*(1+L474/100)</f>
        <v>0</v>
      </c>
      <c r="N474" s="241">
        <v>0</v>
      </c>
      <c r="O474" s="241">
        <f>ROUND(E474*N474,2)</f>
        <v>0</v>
      </c>
      <c r="P474" s="241">
        <v>0</v>
      </c>
      <c r="Q474" s="241">
        <f>ROUND(E474*P474,2)</f>
        <v>0</v>
      </c>
      <c r="R474" s="243" t="s">
        <v>534</v>
      </c>
      <c r="S474" s="243" t="s">
        <v>131</v>
      </c>
      <c r="T474" s="244" t="s">
        <v>131</v>
      </c>
      <c r="U474" s="223">
        <v>0</v>
      </c>
      <c r="V474" s="223">
        <f>ROUND(E474*U474,2)</f>
        <v>0</v>
      </c>
      <c r="W474" s="223"/>
      <c r="X474" s="223" t="s">
        <v>132</v>
      </c>
      <c r="Y474" s="223" t="s">
        <v>133</v>
      </c>
      <c r="Z474" s="213"/>
      <c r="AA474" s="213"/>
      <c r="AB474" s="213"/>
      <c r="AC474" s="213"/>
      <c r="AD474" s="213"/>
      <c r="AE474" s="213"/>
      <c r="AF474" s="213"/>
      <c r="AG474" s="213" t="s">
        <v>134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2">
      <c r="A475" s="220"/>
      <c r="B475" s="221"/>
      <c r="C475" s="254" t="s">
        <v>551</v>
      </c>
      <c r="D475" s="224"/>
      <c r="E475" s="225">
        <v>501.7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141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2">
      <c r="A476" s="220"/>
      <c r="B476" s="221"/>
      <c r="C476" s="253"/>
      <c r="D476" s="246"/>
      <c r="E476" s="246"/>
      <c r="F476" s="246"/>
      <c r="G476" s="246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23"/>
      <c r="Z476" s="213"/>
      <c r="AA476" s="213"/>
      <c r="AB476" s="213"/>
      <c r="AC476" s="213"/>
      <c r="AD476" s="213"/>
      <c r="AE476" s="213"/>
      <c r="AF476" s="213"/>
      <c r="AG476" s="213" t="s">
        <v>137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>
      <c r="A477" s="238">
        <v>119</v>
      </c>
      <c r="B477" s="239" t="s">
        <v>552</v>
      </c>
      <c r="C477" s="251" t="s">
        <v>553</v>
      </c>
      <c r="D477" s="240" t="s">
        <v>296</v>
      </c>
      <c r="E477" s="241">
        <v>1387.7081599999999</v>
      </c>
      <c r="F477" s="242"/>
      <c r="G477" s="243">
        <f>ROUND(E477*F477,2)</f>
        <v>0</v>
      </c>
      <c r="H477" s="242"/>
      <c r="I477" s="243">
        <f>ROUND(E477*H477,2)</f>
        <v>0</v>
      </c>
      <c r="J477" s="242"/>
      <c r="K477" s="243">
        <f>ROUND(E477*J477,2)</f>
        <v>0</v>
      </c>
      <c r="L477" s="243">
        <v>21</v>
      </c>
      <c r="M477" s="243">
        <f>G477*(1+L477/100)</f>
        <v>0</v>
      </c>
      <c r="N477" s="241">
        <v>0</v>
      </c>
      <c r="O477" s="241">
        <f>ROUND(E477*N477,2)</f>
        <v>0</v>
      </c>
      <c r="P477" s="241">
        <v>0</v>
      </c>
      <c r="Q477" s="241">
        <f>ROUND(E477*P477,2)</f>
        <v>0</v>
      </c>
      <c r="R477" s="243"/>
      <c r="S477" s="243" t="s">
        <v>131</v>
      </c>
      <c r="T477" s="244" t="s">
        <v>131</v>
      </c>
      <c r="U477" s="223">
        <v>0.16400000000000001</v>
      </c>
      <c r="V477" s="223">
        <f>ROUND(E477*U477,2)</f>
        <v>227.58</v>
      </c>
      <c r="W477" s="223"/>
      <c r="X477" s="223" t="s">
        <v>554</v>
      </c>
      <c r="Y477" s="223" t="s">
        <v>133</v>
      </c>
      <c r="Z477" s="213"/>
      <c r="AA477" s="213"/>
      <c r="AB477" s="213"/>
      <c r="AC477" s="213"/>
      <c r="AD477" s="213"/>
      <c r="AE477" s="213"/>
      <c r="AF477" s="213"/>
      <c r="AG477" s="213" t="s">
        <v>555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2">
      <c r="A478" s="220"/>
      <c r="B478" s="221"/>
      <c r="C478" s="255"/>
      <c r="D478" s="247"/>
      <c r="E478" s="247"/>
      <c r="F478" s="247"/>
      <c r="G478" s="247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137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>
      <c r="A479" s="238">
        <v>120</v>
      </c>
      <c r="B479" s="239" t="s">
        <v>556</v>
      </c>
      <c r="C479" s="251" t="s">
        <v>557</v>
      </c>
      <c r="D479" s="240" t="s">
        <v>296</v>
      </c>
      <c r="E479" s="241">
        <v>1387.7081599999999</v>
      </c>
      <c r="F479" s="242"/>
      <c r="G479" s="243">
        <f>ROUND(E479*F479,2)</f>
        <v>0</v>
      </c>
      <c r="H479" s="242"/>
      <c r="I479" s="243">
        <f>ROUND(E479*H479,2)</f>
        <v>0</v>
      </c>
      <c r="J479" s="242"/>
      <c r="K479" s="243">
        <f>ROUND(E479*J479,2)</f>
        <v>0</v>
      </c>
      <c r="L479" s="243">
        <v>21</v>
      </c>
      <c r="M479" s="243">
        <f>G479*(1+L479/100)</f>
        <v>0</v>
      </c>
      <c r="N479" s="241">
        <v>0</v>
      </c>
      <c r="O479" s="241">
        <f>ROUND(E479*N479,2)</f>
        <v>0</v>
      </c>
      <c r="P479" s="241">
        <v>0</v>
      </c>
      <c r="Q479" s="241">
        <f>ROUND(E479*P479,2)</f>
        <v>0</v>
      </c>
      <c r="R479" s="243" t="s">
        <v>558</v>
      </c>
      <c r="S479" s="243" t="s">
        <v>131</v>
      </c>
      <c r="T479" s="244" t="s">
        <v>131</v>
      </c>
      <c r="U479" s="223">
        <v>4.2000000000000003E-2</v>
      </c>
      <c r="V479" s="223">
        <f>ROUND(E479*U479,2)</f>
        <v>58.28</v>
      </c>
      <c r="W479" s="223"/>
      <c r="X479" s="223" t="s">
        <v>554</v>
      </c>
      <c r="Y479" s="223" t="s">
        <v>133</v>
      </c>
      <c r="Z479" s="213"/>
      <c r="AA479" s="213"/>
      <c r="AB479" s="213"/>
      <c r="AC479" s="213"/>
      <c r="AD479" s="213"/>
      <c r="AE479" s="213"/>
      <c r="AF479" s="213"/>
      <c r="AG479" s="213" t="s">
        <v>555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>
      <c r="A480" s="220"/>
      <c r="B480" s="221"/>
      <c r="C480" s="252" t="s">
        <v>559</v>
      </c>
      <c r="D480" s="245"/>
      <c r="E480" s="245"/>
      <c r="F480" s="245"/>
      <c r="G480" s="245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3"/>
      <c r="AA480" s="213"/>
      <c r="AB480" s="213"/>
      <c r="AC480" s="213"/>
      <c r="AD480" s="213"/>
      <c r="AE480" s="213"/>
      <c r="AF480" s="213"/>
      <c r="AG480" s="213" t="s">
        <v>136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2">
      <c r="A481" s="220"/>
      <c r="B481" s="221"/>
      <c r="C481" s="253"/>
      <c r="D481" s="246"/>
      <c r="E481" s="246"/>
      <c r="F481" s="246"/>
      <c r="G481" s="246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3"/>
      <c r="AA481" s="213"/>
      <c r="AB481" s="213"/>
      <c r="AC481" s="213"/>
      <c r="AD481" s="213"/>
      <c r="AE481" s="213"/>
      <c r="AF481" s="213"/>
      <c r="AG481" s="213" t="s">
        <v>137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>
      <c r="A482" s="238">
        <v>121</v>
      </c>
      <c r="B482" s="239" t="s">
        <v>560</v>
      </c>
      <c r="C482" s="251" t="s">
        <v>561</v>
      </c>
      <c r="D482" s="240" t="s">
        <v>296</v>
      </c>
      <c r="E482" s="241">
        <v>1387.7081599999999</v>
      </c>
      <c r="F482" s="242"/>
      <c r="G482" s="243">
        <f>ROUND(E482*F482,2)</f>
        <v>0</v>
      </c>
      <c r="H482" s="242"/>
      <c r="I482" s="243">
        <f>ROUND(E482*H482,2)</f>
        <v>0</v>
      </c>
      <c r="J482" s="242"/>
      <c r="K482" s="243">
        <f>ROUND(E482*J482,2)</f>
        <v>0</v>
      </c>
      <c r="L482" s="243">
        <v>21</v>
      </c>
      <c r="M482" s="243">
        <f>G482*(1+L482/100)</f>
        <v>0</v>
      </c>
      <c r="N482" s="241">
        <v>0</v>
      </c>
      <c r="O482" s="241">
        <f>ROUND(E482*N482,2)</f>
        <v>0</v>
      </c>
      <c r="P482" s="241">
        <v>0</v>
      </c>
      <c r="Q482" s="241">
        <f>ROUND(E482*P482,2)</f>
        <v>0</v>
      </c>
      <c r="R482" s="243" t="s">
        <v>558</v>
      </c>
      <c r="S482" s="243" t="s">
        <v>131</v>
      </c>
      <c r="T482" s="244" t="s">
        <v>131</v>
      </c>
      <c r="U482" s="223">
        <v>6.0000000000000001E-3</v>
      </c>
      <c r="V482" s="223">
        <f>ROUND(E482*U482,2)</f>
        <v>8.33</v>
      </c>
      <c r="W482" s="223"/>
      <c r="X482" s="223" t="s">
        <v>554</v>
      </c>
      <c r="Y482" s="223" t="s">
        <v>133</v>
      </c>
      <c r="Z482" s="213"/>
      <c r="AA482" s="213"/>
      <c r="AB482" s="213"/>
      <c r="AC482" s="213"/>
      <c r="AD482" s="213"/>
      <c r="AE482" s="213"/>
      <c r="AF482" s="213"/>
      <c r="AG482" s="213" t="s">
        <v>555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2">
      <c r="A483" s="220"/>
      <c r="B483" s="221"/>
      <c r="C483" s="252" t="s">
        <v>562</v>
      </c>
      <c r="D483" s="245"/>
      <c r="E483" s="245"/>
      <c r="F483" s="245"/>
      <c r="G483" s="245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3"/>
      <c r="AA483" s="213"/>
      <c r="AB483" s="213"/>
      <c r="AC483" s="213"/>
      <c r="AD483" s="213"/>
      <c r="AE483" s="213"/>
      <c r="AF483" s="213"/>
      <c r="AG483" s="213" t="s">
        <v>136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2">
      <c r="A484" s="220"/>
      <c r="B484" s="221"/>
      <c r="C484" s="253"/>
      <c r="D484" s="246"/>
      <c r="E484" s="246"/>
      <c r="F484" s="246"/>
      <c r="G484" s="246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137</v>
      </c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>
      <c r="A485" s="3"/>
      <c r="B485" s="4"/>
      <c r="C485" s="260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AE485">
        <v>15</v>
      </c>
      <c r="AF485">
        <v>21</v>
      </c>
      <c r="AG485" t="s">
        <v>111</v>
      </c>
    </row>
    <row r="486" spans="1:60">
      <c r="A486" s="216"/>
      <c r="B486" s="217" t="s">
        <v>29</v>
      </c>
      <c r="C486" s="261"/>
      <c r="D486" s="218"/>
      <c r="E486" s="219"/>
      <c r="F486" s="219"/>
      <c r="G486" s="237">
        <f>G8+G205+G218+G248+G417+G422+G443+G456+G464+G469</f>
        <v>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AE486">
        <f>SUMIF(L7:L484,AE485,G7:G484)</f>
        <v>0</v>
      </c>
      <c r="AF486">
        <f>SUMIF(L7:L484,AF485,G7:G484)</f>
        <v>0</v>
      </c>
      <c r="AG486" t="s">
        <v>563</v>
      </c>
    </row>
    <row r="487" spans="1:60">
      <c r="C487" s="262"/>
      <c r="D487" s="10"/>
      <c r="AG487" t="s">
        <v>564</v>
      </c>
    </row>
    <row r="488" spans="1:60">
      <c r="D488" s="10"/>
    </row>
    <row r="489" spans="1:60">
      <c r="D489" s="10"/>
    </row>
    <row r="490" spans="1:60">
      <c r="D490" s="10"/>
    </row>
    <row r="491" spans="1:60">
      <c r="D491" s="10"/>
    </row>
    <row r="492" spans="1:60">
      <c r="D492" s="10"/>
    </row>
    <row r="493" spans="1:60">
      <c r="D493" s="10"/>
    </row>
    <row r="494" spans="1:60">
      <c r="D494" s="10"/>
    </row>
    <row r="495" spans="1:60">
      <c r="D495" s="10"/>
    </row>
    <row r="496" spans="1:60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8BB" sheet="1" formatRows="0"/>
  <mergeCells count="185">
    <mergeCell ref="C478:G478"/>
    <mergeCell ref="C480:G480"/>
    <mergeCell ref="C481:G481"/>
    <mergeCell ref="C483:G483"/>
    <mergeCell ref="C484:G484"/>
    <mergeCell ref="C466:G466"/>
    <mergeCell ref="C467:G467"/>
    <mergeCell ref="C468:G468"/>
    <mergeCell ref="C471:G471"/>
    <mergeCell ref="C473:G473"/>
    <mergeCell ref="C476:G476"/>
    <mergeCell ref="C450:G450"/>
    <mergeCell ref="C453:G453"/>
    <mergeCell ref="C455:G455"/>
    <mergeCell ref="C460:G460"/>
    <mergeCell ref="C462:G462"/>
    <mergeCell ref="C463:G463"/>
    <mergeCell ref="C436:G436"/>
    <mergeCell ref="C439:G439"/>
    <mergeCell ref="C442:G442"/>
    <mergeCell ref="C445:G445"/>
    <mergeCell ref="C447:G447"/>
    <mergeCell ref="C449:G449"/>
    <mergeCell ref="C424:G424"/>
    <mergeCell ref="C426:G426"/>
    <mergeCell ref="C428:G428"/>
    <mergeCell ref="C430:G430"/>
    <mergeCell ref="C432:G432"/>
    <mergeCell ref="C434:G434"/>
    <mergeCell ref="C407:G407"/>
    <mergeCell ref="C410:G410"/>
    <mergeCell ref="C413:G413"/>
    <mergeCell ref="C416:G416"/>
    <mergeCell ref="C419:G419"/>
    <mergeCell ref="C421:G421"/>
    <mergeCell ref="C389:G389"/>
    <mergeCell ref="C392:G392"/>
    <mergeCell ref="C395:G395"/>
    <mergeCell ref="C398:G398"/>
    <mergeCell ref="C401:G401"/>
    <mergeCell ref="C404:G404"/>
    <mergeCell ref="C376:G376"/>
    <mergeCell ref="C378:G378"/>
    <mergeCell ref="C380:G380"/>
    <mergeCell ref="C382:G382"/>
    <mergeCell ref="C384:G384"/>
    <mergeCell ref="C386:G386"/>
    <mergeCell ref="C364:G364"/>
    <mergeCell ref="C366:G366"/>
    <mergeCell ref="C368:G368"/>
    <mergeCell ref="C370:G370"/>
    <mergeCell ref="C372:G372"/>
    <mergeCell ref="C374:G374"/>
    <mergeCell ref="C346:G346"/>
    <mergeCell ref="C349:G349"/>
    <mergeCell ref="C352:G352"/>
    <mergeCell ref="C355:G355"/>
    <mergeCell ref="C358:G358"/>
    <mergeCell ref="C361:G361"/>
    <mergeCell ref="C333:G333"/>
    <mergeCell ref="C335:G335"/>
    <mergeCell ref="C337:G337"/>
    <mergeCell ref="C339:G339"/>
    <mergeCell ref="C341:G341"/>
    <mergeCell ref="C343:G343"/>
    <mergeCell ref="C324:G324"/>
    <mergeCell ref="C325:G325"/>
    <mergeCell ref="C327:G327"/>
    <mergeCell ref="C329:G329"/>
    <mergeCell ref="C330:G330"/>
    <mergeCell ref="C332:G332"/>
    <mergeCell ref="C315:G315"/>
    <mergeCell ref="C316:G316"/>
    <mergeCell ref="C318:G318"/>
    <mergeCell ref="C319:G319"/>
    <mergeCell ref="C321:G321"/>
    <mergeCell ref="C322:G322"/>
    <mergeCell ref="C303:G303"/>
    <mergeCell ref="C305:G305"/>
    <mergeCell ref="C307:G307"/>
    <mergeCell ref="C309:G309"/>
    <mergeCell ref="C311:G311"/>
    <mergeCell ref="C313:G313"/>
    <mergeCell ref="C292:G292"/>
    <mergeCell ref="C294:G294"/>
    <mergeCell ref="C295:G295"/>
    <mergeCell ref="C297:G297"/>
    <mergeCell ref="C298:G298"/>
    <mergeCell ref="C301:G301"/>
    <mergeCell ref="C282:G282"/>
    <mergeCell ref="C284:G284"/>
    <mergeCell ref="C285:G285"/>
    <mergeCell ref="C287:G287"/>
    <mergeCell ref="C289:G289"/>
    <mergeCell ref="C291:G291"/>
    <mergeCell ref="C273:G273"/>
    <mergeCell ref="C275:G275"/>
    <mergeCell ref="C276:G276"/>
    <mergeCell ref="C278:G278"/>
    <mergeCell ref="C279:G279"/>
    <mergeCell ref="C281:G281"/>
    <mergeCell ref="C260:G260"/>
    <mergeCell ref="C262:G262"/>
    <mergeCell ref="C264:G264"/>
    <mergeCell ref="C266:G266"/>
    <mergeCell ref="C270:G270"/>
    <mergeCell ref="C272:G272"/>
    <mergeCell ref="C247:G247"/>
    <mergeCell ref="C250:G250"/>
    <mergeCell ref="C252:G252"/>
    <mergeCell ref="C254:G254"/>
    <mergeCell ref="C256:G256"/>
    <mergeCell ref="C258:G258"/>
    <mergeCell ref="C231:G231"/>
    <mergeCell ref="C235:G235"/>
    <mergeCell ref="C239:G239"/>
    <mergeCell ref="C241:G241"/>
    <mergeCell ref="C243:G243"/>
    <mergeCell ref="C245:G245"/>
    <mergeCell ref="C214:G214"/>
    <mergeCell ref="C217:G217"/>
    <mergeCell ref="C220:G220"/>
    <mergeCell ref="C223:G223"/>
    <mergeCell ref="C225:G225"/>
    <mergeCell ref="C228:G228"/>
    <mergeCell ref="C195:G195"/>
    <mergeCell ref="C198:G198"/>
    <mergeCell ref="C201:G201"/>
    <mergeCell ref="C204:G204"/>
    <mergeCell ref="C207:G207"/>
    <mergeCell ref="C211:G211"/>
    <mergeCell ref="C183:G183"/>
    <mergeCell ref="C185:G185"/>
    <mergeCell ref="C186:G186"/>
    <mergeCell ref="C188:G188"/>
    <mergeCell ref="C190:G190"/>
    <mergeCell ref="C192:G192"/>
    <mergeCell ref="C160:G160"/>
    <mergeCell ref="C163:G163"/>
    <mergeCell ref="C165:G165"/>
    <mergeCell ref="C166:G166"/>
    <mergeCell ref="C176:G176"/>
    <mergeCell ref="C178:G178"/>
    <mergeCell ref="C128:G128"/>
    <mergeCell ref="C130:G130"/>
    <mergeCell ref="C132:G132"/>
    <mergeCell ref="C134:G134"/>
    <mergeCell ref="C155:G155"/>
    <mergeCell ref="C157:G157"/>
    <mergeCell ref="C103:G103"/>
    <mergeCell ref="C105:G105"/>
    <mergeCell ref="C107:G107"/>
    <mergeCell ref="C109:G109"/>
    <mergeCell ref="C112:G112"/>
    <mergeCell ref="C114:G114"/>
    <mergeCell ref="C53:G53"/>
    <mergeCell ref="C55:G55"/>
    <mergeCell ref="C76:G76"/>
    <mergeCell ref="C78:G78"/>
    <mergeCell ref="C80:G80"/>
    <mergeCell ref="C82:G82"/>
    <mergeCell ref="C41:G41"/>
    <mergeCell ref="C43:G43"/>
    <mergeCell ref="C46:G46"/>
    <mergeCell ref="C48:G48"/>
    <mergeCell ref="C49:G49"/>
    <mergeCell ref="C51:G51"/>
    <mergeCell ref="C30:G30"/>
    <mergeCell ref="C32:G32"/>
    <mergeCell ref="C33:G33"/>
    <mergeCell ref="C35:G35"/>
    <mergeCell ref="C36:G36"/>
    <mergeCell ref="C38:G38"/>
    <mergeCell ref="C15:G15"/>
    <mergeCell ref="C18:G18"/>
    <mergeCell ref="C20:G20"/>
    <mergeCell ref="C22:G22"/>
    <mergeCell ref="C27:G27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4.95" customHeight="1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100</v>
      </c>
      <c r="AG3" t="s">
        <v>101</v>
      </c>
    </row>
    <row r="4" spans="1:60" ht="24.95" customHeight="1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102</v>
      </c>
    </row>
    <row r="5" spans="1:60">
      <c r="D5" s="10"/>
    </row>
    <row r="6" spans="1:60" ht="38.25">
      <c r="A6" s="209" t="s">
        <v>103</v>
      </c>
      <c r="B6" s="211" t="s">
        <v>104</v>
      </c>
      <c r="C6" s="211" t="s">
        <v>105</v>
      </c>
      <c r="D6" s="210" t="s">
        <v>106</v>
      </c>
      <c r="E6" s="209" t="s">
        <v>107</v>
      </c>
      <c r="F6" s="208" t="s">
        <v>108</v>
      </c>
      <c r="G6" s="209" t="s">
        <v>29</v>
      </c>
      <c r="H6" s="212" t="s">
        <v>30</v>
      </c>
      <c r="I6" s="212" t="s">
        <v>109</v>
      </c>
      <c r="J6" s="212" t="s">
        <v>31</v>
      </c>
      <c r="K6" s="212" t="s">
        <v>110</v>
      </c>
      <c r="L6" s="212" t="s">
        <v>111</v>
      </c>
      <c r="M6" s="212" t="s">
        <v>112</v>
      </c>
      <c r="N6" s="212" t="s">
        <v>113</v>
      </c>
      <c r="O6" s="212" t="s">
        <v>114</v>
      </c>
      <c r="P6" s="212" t="s">
        <v>115</v>
      </c>
      <c r="Q6" s="212" t="s">
        <v>116</v>
      </c>
      <c r="R6" s="212" t="s">
        <v>117</v>
      </c>
      <c r="S6" s="212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123</v>
      </c>
      <c r="Y6" s="212" t="s">
        <v>124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31" t="s">
        <v>125</v>
      </c>
      <c r="B8" s="232" t="s">
        <v>49</v>
      </c>
      <c r="C8" s="250" t="s">
        <v>76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0</v>
      </c>
      <c r="P8" s="234"/>
      <c r="Q8" s="234">
        <f>SUM(Q9:Q14)</f>
        <v>316.8</v>
      </c>
      <c r="R8" s="235"/>
      <c r="S8" s="235"/>
      <c r="T8" s="236"/>
      <c r="U8" s="230"/>
      <c r="V8" s="230">
        <f>SUM(V9:V14)</f>
        <v>52.56</v>
      </c>
      <c r="W8" s="230"/>
      <c r="X8" s="230"/>
      <c r="Y8" s="230"/>
      <c r="AG8" t="s">
        <v>126</v>
      </c>
    </row>
    <row r="9" spans="1:60" ht="22.5" outlineLevel="1">
      <c r="A9" s="238">
        <v>1</v>
      </c>
      <c r="B9" s="239" t="s">
        <v>565</v>
      </c>
      <c r="C9" s="251" t="s">
        <v>566</v>
      </c>
      <c r="D9" s="240" t="s">
        <v>129</v>
      </c>
      <c r="E9" s="241">
        <v>720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0.44</v>
      </c>
      <c r="Q9" s="241">
        <f>ROUND(E9*P9,2)</f>
        <v>316.8</v>
      </c>
      <c r="R9" s="243" t="s">
        <v>130</v>
      </c>
      <c r="S9" s="243" t="s">
        <v>131</v>
      </c>
      <c r="T9" s="244" t="s">
        <v>131</v>
      </c>
      <c r="U9" s="223">
        <v>7.2999999999999995E-2</v>
      </c>
      <c r="V9" s="223">
        <f>ROUND(E9*U9,2)</f>
        <v>52.56</v>
      </c>
      <c r="W9" s="223"/>
      <c r="X9" s="223" t="s">
        <v>132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4" t="s">
        <v>567</v>
      </c>
      <c r="D10" s="224"/>
      <c r="E10" s="225">
        <v>1707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141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>
      <c r="A11" s="220"/>
      <c r="B11" s="221"/>
      <c r="C11" s="254" t="s">
        <v>568</v>
      </c>
      <c r="D11" s="224"/>
      <c r="E11" s="225">
        <v>-283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141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>
      <c r="A12" s="220"/>
      <c r="B12" s="221"/>
      <c r="C12" s="254" t="s">
        <v>569</v>
      </c>
      <c r="D12" s="224"/>
      <c r="E12" s="225">
        <v>-229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141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>
      <c r="A13" s="220"/>
      <c r="B13" s="221"/>
      <c r="C13" s="254" t="s">
        <v>570</v>
      </c>
      <c r="D13" s="224"/>
      <c r="E13" s="225">
        <v>-475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141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>
      <c r="A14" s="220"/>
      <c r="B14" s="221"/>
      <c r="C14" s="253"/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31" t="s">
        <v>125</v>
      </c>
      <c r="B15" s="232" t="s">
        <v>79</v>
      </c>
      <c r="C15" s="250" t="s">
        <v>80</v>
      </c>
      <c r="D15" s="233"/>
      <c r="E15" s="234"/>
      <c r="F15" s="235"/>
      <c r="G15" s="235">
        <f>SUMIF(AG16:AG17,"&lt;&gt;NOR",G16:G17)</f>
        <v>0</v>
      </c>
      <c r="H15" s="235"/>
      <c r="I15" s="235">
        <f>SUM(I16:I17)</f>
        <v>0</v>
      </c>
      <c r="J15" s="235"/>
      <c r="K15" s="235">
        <f>SUM(K16:K17)</f>
        <v>0</v>
      </c>
      <c r="L15" s="235"/>
      <c r="M15" s="235">
        <f>SUM(M16:M17)</f>
        <v>0</v>
      </c>
      <c r="N15" s="234"/>
      <c r="O15" s="234">
        <f>SUM(O16:O17)</f>
        <v>317.52</v>
      </c>
      <c r="P15" s="234"/>
      <c r="Q15" s="234">
        <f>SUM(Q16:Q17)</f>
        <v>0</v>
      </c>
      <c r="R15" s="235"/>
      <c r="S15" s="235"/>
      <c r="T15" s="236"/>
      <c r="U15" s="230"/>
      <c r="V15" s="230">
        <f>SUM(V16:V17)</f>
        <v>20.88</v>
      </c>
      <c r="W15" s="230"/>
      <c r="X15" s="230"/>
      <c r="Y15" s="230"/>
      <c r="AG15" t="s">
        <v>126</v>
      </c>
    </row>
    <row r="16" spans="1:60" ht="22.5" outlineLevel="1">
      <c r="A16" s="238">
        <v>2</v>
      </c>
      <c r="B16" s="239" t="s">
        <v>571</v>
      </c>
      <c r="C16" s="251" t="s">
        <v>572</v>
      </c>
      <c r="D16" s="240" t="s">
        <v>129</v>
      </c>
      <c r="E16" s="241">
        <v>720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0.441</v>
      </c>
      <c r="O16" s="241">
        <f>ROUND(E16*N16,2)</f>
        <v>317.52</v>
      </c>
      <c r="P16" s="241">
        <v>0</v>
      </c>
      <c r="Q16" s="241">
        <f>ROUND(E16*P16,2)</f>
        <v>0</v>
      </c>
      <c r="R16" s="243" t="s">
        <v>130</v>
      </c>
      <c r="S16" s="243" t="s">
        <v>131</v>
      </c>
      <c r="T16" s="244" t="s">
        <v>131</v>
      </c>
      <c r="U16" s="223">
        <v>2.9000000000000001E-2</v>
      </c>
      <c r="V16" s="223">
        <f>ROUND(E16*U16,2)</f>
        <v>20.88</v>
      </c>
      <c r="W16" s="223"/>
      <c r="X16" s="223" t="s">
        <v>132</v>
      </c>
      <c r="Y16" s="223" t="s">
        <v>133</v>
      </c>
      <c r="Z16" s="213"/>
      <c r="AA16" s="213"/>
      <c r="AB16" s="213"/>
      <c r="AC16" s="213"/>
      <c r="AD16" s="213"/>
      <c r="AE16" s="213"/>
      <c r="AF16" s="213"/>
      <c r="AG16" s="213" t="s">
        <v>134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5"/>
      <c r="D17" s="247"/>
      <c r="E17" s="247"/>
      <c r="F17" s="247"/>
      <c r="G17" s="247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31" t="s">
        <v>125</v>
      </c>
      <c r="B18" s="232" t="s">
        <v>91</v>
      </c>
      <c r="C18" s="250" t="s">
        <v>92</v>
      </c>
      <c r="D18" s="233"/>
      <c r="E18" s="234"/>
      <c r="F18" s="235"/>
      <c r="G18" s="235">
        <f>SUMIF(AG19:AG21,"&lt;&gt;NOR",G19:G21)</f>
        <v>0</v>
      </c>
      <c r="H18" s="235"/>
      <c r="I18" s="235">
        <f>SUM(I19:I21)</f>
        <v>0</v>
      </c>
      <c r="J18" s="235"/>
      <c r="K18" s="235">
        <f>SUM(K19:K21)</f>
        <v>0</v>
      </c>
      <c r="L18" s="235"/>
      <c r="M18" s="235">
        <f>SUM(M19:M21)</f>
        <v>0</v>
      </c>
      <c r="N18" s="234"/>
      <c r="O18" s="234">
        <f>SUM(O19:O21)</f>
        <v>0</v>
      </c>
      <c r="P18" s="234"/>
      <c r="Q18" s="234">
        <f>SUM(Q19:Q21)</f>
        <v>0</v>
      </c>
      <c r="R18" s="235"/>
      <c r="S18" s="235"/>
      <c r="T18" s="236"/>
      <c r="U18" s="230"/>
      <c r="V18" s="230">
        <f>SUM(V19:V21)</f>
        <v>5.08</v>
      </c>
      <c r="W18" s="230"/>
      <c r="X18" s="230"/>
      <c r="Y18" s="230"/>
      <c r="AG18" t="s">
        <v>126</v>
      </c>
    </row>
    <row r="19" spans="1:60" outlineLevel="1">
      <c r="A19" s="238">
        <v>3</v>
      </c>
      <c r="B19" s="239" t="s">
        <v>573</v>
      </c>
      <c r="C19" s="251" t="s">
        <v>574</v>
      </c>
      <c r="D19" s="240" t="s">
        <v>296</v>
      </c>
      <c r="E19" s="241">
        <v>317.52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130</v>
      </c>
      <c r="S19" s="243" t="s">
        <v>131</v>
      </c>
      <c r="T19" s="244" t="s">
        <v>131</v>
      </c>
      <c r="U19" s="223">
        <v>1.6E-2</v>
      </c>
      <c r="V19" s="223">
        <f>ROUND(E19*U19,2)</f>
        <v>5.08</v>
      </c>
      <c r="W19" s="223"/>
      <c r="X19" s="223" t="s">
        <v>541</v>
      </c>
      <c r="Y19" s="223" t="s">
        <v>133</v>
      </c>
      <c r="Z19" s="213"/>
      <c r="AA19" s="213"/>
      <c r="AB19" s="213"/>
      <c r="AC19" s="213"/>
      <c r="AD19" s="213"/>
      <c r="AE19" s="213"/>
      <c r="AF19" s="213"/>
      <c r="AG19" s="213" t="s">
        <v>542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2" t="s">
        <v>575</v>
      </c>
      <c r="D20" s="245"/>
      <c r="E20" s="245"/>
      <c r="F20" s="245"/>
      <c r="G20" s="245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>
      <c r="A21" s="220"/>
      <c r="B21" s="221"/>
      <c r="C21" s="253"/>
      <c r="D21" s="246"/>
      <c r="E21" s="246"/>
      <c r="F21" s="246"/>
      <c r="G21" s="246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137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31" t="s">
        <v>125</v>
      </c>
      <c r="B22" s="232" t="s">
        <v>93</v>
      </c>
      <c r="C22" s="250" t="s">
        <v>94</v>
      </c>
      <c r="D22" s="233"/>
      <c r="E22" s="234"/>
      <c r="F22" s="235"/>
      <c r="G22" s="235">
        <f>SUMIF(AG23:AG32,"&lt;&gt;NOR",G23:G32)</f>
        <v>0</v>
      </c>
      <c r="H22" s="235"/>
      <c r="I22" s="235">
        <f>SUM(I23:I32)</f>
        <v>0</v>
      </c>
      <c r="J22" s="235"/>
      <c r="K22" s="235">
        <f>SUM(K23:K32)</f>
        <v>0</v>
      </c>
      <c r="L22" s="235"/>
      <c r="M22" s="235">
        <f>SUM(M23:M32)</f>
        <v>0</v>
      </c>
      <c r="N22" s="234"/>
      <c r="O22" s="234">
        <f>SUM(O23:O32)</f>
        <v>0</v>
      </c>
      <c r="P22" s="234"/>
      <c r="Q22" s="234">
        <f>SUM(Q23:Q32)</f>
        <v>0</v>
      </c>
      <c r="R22" s="235"/>
      <c r="S22" s="235"/>
      <c r="T22" s="236"/>
      <c r="U22" s="230"/>
      <c r="V22" s="230">
        <f>SUM(V23:V32)</f>
        <v>67.17</v>
      </c>
      <c r="W22" s="230"/>
      <c r="X22" s="230"/>
      <c r="Y22" s="230"/>
      <c r="AG22" t="s">
        <v>126</v>
      </c>
    </row>
    <row r="23" spans="1:60" ht="22.5" outlineLevel="1">
      <c r="A23" s="238">
        <v>4</v>
      </c>
      <c r="B23" s="239" t="s">
        <v>549</v>
      </c>
      <c r="C23" s="251" t="s">
        <v>550</v>
      </c>
      <c r="D23" s="240" t="s">
        <v>296</v>
      </c>
      <c r="E23" s="241">
        <v>316.8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534</v>
      </c>
      <c r="S23" s="243" t="s">
        <v>131</v>
      </c>
      <c r="T23" s="244" t="s">
        <v>131</v>
      </c>
      <c r="U23" s="223">
        <v>0</v>
      </c>
      <c r="V23" s="223">
        <f>ROUND(E23*U23,2)</f>
        <v>0</v>
      </c>
      <c r="W23" s="223"/>
      <c r="X23" s="223" t="s">
        <v>132</v>
      </c>
      <c r="Y23" s="223" t="s">
        <v>133</v>
      </c>
      <c r="Z23" s="213"/>
      <c r="AA23" s="213"/>
      <c r="AB23" s="213"/>
      <c r="AC23" s="213"/>
      <c r="AD23" s="213"/>
      <c r="AE23" s="213"/>
      <c r="AF23" s="213"/>
      <c r="AG23" s="213" t="s">
        <v>134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>
      <c r="A24" s="220"/>
      <c r="B24" s="221"/>
      <c r="C24" s="255"/>
      <c r="D24" s="247"/>
      <c r="E24" s="247"/>
      <c r="F24" s="247"/>
      <c r="G24" s="247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38">
        <v>5</v>
      </c>
      <c r="B25" s="239" t="s">
        <v>552</v>
      </c>
      <c r="C25" s="251" t="s">
        <v>553</v>
      </c>
      <c r="D25" s="240" t="s">
        <v>296</v>
      </c>
      <c r="E25" s="241">
        <v>316.8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131</v>
      </c>
      <c r="T25" s="244" t="s">
        <v>131</v>
      </c>
      <c r="U25" s="223">
        <v>0.16400000000000001</v>
      </c>
      <c r="V25" s="223">
        <f>ROUND(E25*U25,2)</f>
        <v>51.96</v>
      </c>
      <c r="W25" s="223"/>
      <c r="X25" s="223" t="s">
        <v>554</v>
      </c>
      <c r="Y25" s="223" t="s">
        <v>133</v>
      </c>
      <c r="Z25" s="213"/>
      <c r="AA25" s="213"/>
      <c r="AB25" s="213"/>
      <c r="AC25" s="213"/>
      <c r="AD25" s="213"/>
      <c r="AE25" s="213"/>
      <c r="AF25" s="213"/>
      <c r="AG25" s="213" t="s">
        <v>555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5"/>
      <c r="D26" s="247"/>
      <c r="E26" s="247"/>
      <c r="F26" s="247"/>
      <c r="G26" s="247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38">
        <v>6</v>
      </c>
      <c r="B27" s="239" t="s">
        <v>556</v>
      </c>
      <c r="C27" s="251" t="s">
        <v>557</v>
      </c>
      <c r="D27" s="240" t="s">
        <v>296</v>
      </c>
      <c r="E27" s="241">
        <v>316.8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558</v>
      </c>
      <c r="S27" s="243" t="s">
        <v>131</v>
      </c>
      <c r="T27" s="244" t="s">
        <v>131</v>
      </c>
      <c r="U27" s="223">
        <v>4.2000000000000003E-2</v>
      </c>
      <c r="V27" s="223">
        <f>ROUND(E27*U27,2)</f>
        <v>13.31</v>
      </c>
      <c r="W27" s="223"/>
      <c r="X27" s="223" t="s">
        <v>554</v>
      </c>
      <c r="Y27" s="223" t="s">
        <v>133</v>
      </c>
      <c r="Z27" s="213"/>
      <c r="AA27" s="213"/>
      <c r="AB27" s="213"/>
      <c r="AC27" s="213"/>
      <c r="AD27" s="213"/>
      <c r="AE27" s="213"/>
      <c r="AF27" s="213"/>
      <c r="AG27" s="213" t="s">
        <v>555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52" t="s">
        <v>559</v>
      </c>
      <c r="D28" s="245"/>
      <c r="E28" s="245"/>
      <c r="F28" s="245"/>
      <c r="G28" s="245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>
      <c r="A29" s="220"/>
      <c r="B29" s="221"/>
      <c r="C29" s="253"/>
      <c r="D29" s="246"/>
      <c r="E29" s="246"/>
      <c r="F29" s="246"/>
      <c r="G29" s="246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38">
        <v>7</v>
      </c>
      <c r="B30" s="239" t="s">
        <v>560</v>
      </c>
      <c r="C30" s="251" t="s">
        <v>561</v>
      </c>
      <c r="D30" s="240" t="s">
        <v>296</v>
      </c>
      <c r="E30" s="241">
        <v>316.8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 t="s">
        <v>558</v>
      </c>
      <c r="S30" s="243" t="s">
        <v>131</v>
      </c>
      <c r="T30" s="244" t="s">
        <v>131</v>
      </c>
      <c r="U30" s="223">
        <v>6.0000000000000001E-3</v>
      </c>
      <c r="V30" s="223">
        <f>ROUND(E30*U30,2)</f>
        <v>1.9</v>
      </c>
      <c r="W30" s="223"/>
      <c r="X30" s="223" t="s">
        <v>554</v>
      </c>
      <c r="Y30" s="223" t="s">
        <v>133</v>
      </c>
      <c r="Z30" s="213"/>
      <c r="AA30" s="213"/>
      <c r="AB30" s="213"/>
      <c r="AC30" s="213"/>
      <c r="AD30" s="213"/>
      <c r="AE30" s="213"/>
      <c r="AF30" s="213"/>
      <c r="AG30" s="213" t="s">
        <v>555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>
      <c r="A31" s="220"/>
      <c r="B31" s="221"/>
      <c r="C31" s="252" t="s">
        <v>562</v>
      </c>
      <c r="D31" s="245"/>
      <c r="E31" s="245"/>
      <c r="F31" s="245"/>
      <c r="G31" s="245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136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53"/>
      <c r="D32" s="246"/>
      <c r="E32" s="246"/>
      <c r="F32" s="246"/>
      <c r="G32" s="246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111</v>
      </c>
    </row>
    <row r="34" spans="1:33">
      <c r="A34" s="216"/>
      <c r="B34" s="217" t="s">
        <v>29</v>
      </c>
      <c r="C34" s="261"/>
      <c r="D34" s="218"/>
      <c r="E34" s="219"/>
      <c r="F34" s="219"/>
      <c r="G34" s="237">
        <f>G8+G15+G18+G22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563</v>
      </c>
    </row>
    <row r="35" spans="1:33">
      <c r="C35" s="262"/>
      <c r="D35" s="10"/>
      <c r="AG35" t="s">
        <v>564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8BB" sheet="1" formatRows="0"/>
  <mergeCells count="14">
    <mergeCell ref="C31:G31"/>
    <mergeCell ref="C32:G32"/>
    <mergeCell ref="C20:G20"/>
    <mergeCell ref="C21:G21"/>
    <mergeCell ref="C24:G24"/>
    <mergeCell ref="C26:G26"/>
    <mergeCell ref="C28:G28"/>
    <mergeCell ref="C29:G29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22" activePane="bottomLeft" state="frozen"/>
      <selection pane="bottomLeft" activeCell="AD155" sqref="AD155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4.95" customHeight="1">
      <c r="A3" s="199" t="s">
        <v>8</v>
      </c>
      <c r="B3" s="49" t="s">
        <v>53</v>
      </c>
      <c r="C3" s="202" t="s">
        <v>54</v>
      </c>
      <c r="D3" s="200"/>
      <c r="E3" s="200"/>
      <c r="F3" s="200"/>
      <c r="G3" s="201"/>
      <c r="AC3" s="177" t="s">
        <v>100</v>
      </c>
      <c r="AG3" t="s">
        <v>101</v>
      </c>
    </row>
    <row r="4" spans="1:60" ht="24.95" customHeight="1">
      <c r="A4" s="203" t="s">
        <v>9</v>
      </c>
      <c r="B4" s="204" t="s">
        <v>49</v>
      </c>
      <c r="C4" s="205" t="s">
        <v>55</v>
      </c>
      <c r="D4" s="206"/>
      <c r="E4" s="206"/>
      <c r="F4" s="206"/>
      <c r="G4" s="207"/>
      <c r="AG4" t="s">
        <v>102</v>
      </c>
    </row>
    <row r="5" spans="1:60">
      <c r="D5" s="10"/>
    </row>
    <row r="6" spans="1:60" ht="38.25">
      <c r="A6" s="209" t="s">
        <v>103</v>
      </c>
      <c r="B6" s="211" t="s">
        <v>104</v>
      </c>
      <c r="C6" s="211" t="s">
        <v>105</v>
      </c>
      <c r="D6" s="210" t="s">
        <v>106</v>
      </c>
      <c r="E6" s="209" t="s">
        <v>107</v>
      </c>
      <c r="F6" s="208" t="s">
        <v>108</v>
      </c>
      <c r="G6" s="209" t="s">
        <v>29</v>
      </c>
      <c r="H6" s="212" t="s">
        <v>30</v>
      </c>
      <c r="I6" s="212" t="s">
        <v>109</v>
      </c>
      <c r="J6" s="212" t="s">
        <v>31</v>
      </c>
      <c r="K6" s="212" t="s">
        <v>110</v>
      </c>
      <c r="L6" s="212" t="s">
        <v>111</v>
      </c>
      <c r="M6" s="212" t="s">
        <v>112</v>
      </c>
      <c r="N6" s="212" t="s">
        <v>113</v>
      </c>
      <c r="O6" s="212" t="s">
        <v>114</v>
      </c>
      <c r="P6" s="212" t="s">
        <v>115</v>
      </c>
      <c r="Q6" s="212" t="s">
        <v>116</v>
      </c>
      <c r="R6" s="212" t="s">
        <v>117</v>
      </c>
      <c r="S6" s="212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123</v>
      </c>
      <c r="Y6" s="212" t="s">
        <v>124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31" t="s">
        <v>125</v>
      </c>
      <c r="B8" s="232" t="s">
        <v>49</v>
      </c>
      <c r="C8" s="250" t="s">
        <v>76</v>
      </c>
      <c r="D8" s="233"/>
      <c r="E8" s="234"/>
      <c r="F8" s="235"/>
      <c r="G8" s="235">
        <f>SUMIF(AG9:AG178,"&lt;&gt;NOR",G9:G178)</f>
        <v>0</v>
      </c>
      <c r="H8" s="235"/>
      <c r="I8" s="235">
        <f>SUM(I9:I178)</f>
        <v>0</v>
      </c>
      <c r="J8" s="235"/>
      <c r="K8" s="235">
        <f>SUM(K9:K178)</f>
        <v>0</v>
      </c>
      <c r="L8" s="235"/>
      <c r="M8" s="235">
        <f>SUM(M9:M178)</f>
        <v>0</v>
      </c>
      <c r="N8" s="234"/>
      <c r="O8" s="234">
        <f>SUM(O9:O178)</f>
        <v>758.79</v>
      </c>
      <c r="P8" s="234"/>
      <c r="Q8" s="234">
        <f>SUM(Q9:Q178)</f>
        <v>287.16999999999996</v>
      </c>
      <c r="R8" s="235"/>
      <c r="S8" s="235"/>
      <c r="T8" s="236"/>
      <c r="U8" s="230"/>
      <c r="V8" s="230">
        <f>SUM(V9:V178)</f>
        <v>1091.73</v>
      </c>
      <c r="W8" s="230"/>
      <c r="X8" s="230"/>
      <c r="Y8" s="230"/>
      <c r="AG8" t="s">
        <v>126</v>
      </c>
    </row>
    <row r="9" spans="1:60" ht="22.5" outlineLevel="1">
      <c r="A9" s="238">
        <v>1</v>
      </c>
      <c r="B9" s="239" t="s">
        <v>138</v>
      </c>
      <c r="C9" s="251" t="s">
        <v>139</v>
      </c>
      <c r="D9" s="240" t="s">
        <v>129</v>
      </c>
      <c r="E9" s="241">
        <v>229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0.26400000000000001</v>
      </c>
      <c r="Q9" s="241">
        <f>ROUND(E9*P9,2)</f>
        <v>60.46</v>
      </c>
      <c r="R9" s="243" t="s">
        <v>130</v>
      </c>
      <c r="S9" s="243" t="s">
        <v>131</v>
      </c>
      <c r="T9" s="244" t="s">
        <v>131</v>
      </c>
      <c r="U9" s="223">
        <v>0.05</v>
      </c>
      <c r="V9" s="223">
        <f>ROUND(E9*U9,2)</f>
        <v>11.45</v>
      </c>
      <c r="W9" s="223"/>
      <c r="X9" s="223" t="s">
        <v>132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5"/>
      <c r="D10" s="247"/>
      <c r="E10" s="247"/>
      <c r="F10" s="247"/>
      <c r="G10" s="247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>
      <c r="A11" s="238">
        <v>2</v>
      </c>
      <c r="B11" s="239" t="s">
        <v>143</v>
      </c>
      <c r="C11" s="251" t="s">
        <v>144</v>
      </c>
      <c r="D11" s="240" t="s">
        <v>129</v>
      </c>
      <c r="E11" s="241">
        <v>229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0.66</v>
      </c>
      <c r="Q11" s="241">
        <f>ROUND(E11*P11,2)</f>
        <v>151.13999999999999</v>
      </c>
      <c r="R11" s="243" t="s">
        <v>130</v>
      </c>
      <c r="S11" s="243" t="s">
        <v>131</v>
      </c>
      <c r="T11" s="244" t="s">
        <v>131</v>
      </c>
      <c r="U11" s="223">
        <v>0.12</v>
      </c>
      <c r="V11" s="223">
        <f>ROUND(E11*U11,2)</f>
        <v>27.48</v>
      </c>
      <c r="W11" s="223"/>
      <c r="X11" s="223" t="s">
        <v>132</v>
      </c>
      <c r="Y11" s="223" t="s">
        <v>133</v>
      </c>
      <c r="Z11" s="213"/>
      <c r="AA11" s="213"/>
      <c r="AB11" s="213"/>
      <c r="AC11" s="213"/>
      <c r="AD11" s="213"/>
      <c r="AE11" s="213"/>
      <c r="AF11" s="213"/>
      <c r="AG11" s="213" t="s">
        <v>134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>
      <c r="A12" s="220"/>
      <c r="B12" s="221"/>
      <c r="C12" s="254" t="s">
        <v>576</v>
      </c>
      <c r="D12" s="224"/>
      <c r="E12" s="225">
        <v>229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141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>
      <c r="A13" s="220"/>
      <c r="B13" s="221"/>
      <c r="C13" s="253"/>
      <c r="D13" s="246"/>
      <c r="E13" s="246"/>
      <c r="F13" s="246"/>
      <c r="G13" s="246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33.75" outlineLevel="1">
      <c r="A14" s="238">
        <v>3</v>
      </c>
      <c r="B14" s="239" t="s">
        <v>148</v>
      </c>
      <c r="C14" s="251" t="s">
        <v>149</v>
      </c>
      <c r="D14" s="240" t="s">
        <v>129</v>
      </c>
      <c r="E14" s="241">
        <v>229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0.33</v>
      </c>
      <c r="Q14" s="241">
        <f>ROUND(E14*P14,2)</f>
        <v>75.569999999999993</v>
      </c>
      <c r="R14" s="243" t="s">
        <v>130</v>
      </c>
      <c r="S14" s="243" t="s">
        <v>131</v>
      </c>
      <c r="T14" s="244" t="s">
        <v>131</v>
      </c>
      <c r="U14" s="223">
        <v>7.7600000000000002E-2</v>
      </c>
      <c r="V14" s="223">
        <f>ROUND(E14*U14,2)</f>
        <v>17.77</v>
      </c>
      <c r="W14" s="223"/>
      <c r="X14" s="223" t="s">
        <v>132</v>
      </c>
      <c r="Y14" s="223" t="s">
        <v>133</v>
      </c>
      <c r="Z14" s="213"/>
      <c r="AA14" s="213"/>
      <c r="AB14" s="213"/>
      <c r="AC14" s="213"/>
      <c r="AD14" s="213"/>
      <c r="AE14" s="213"/>
      <c r="AF14" s="213"/>
      <c r="AG14" s="213" t="s">
        <v>134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2">
      <c r="A15" s="220"/>
      <c r="B15" s="221"/>
      <c r="C15" s="252" t="s">
        <v>150</v>
      </c>
      <c r="D15" s="245"/>
      <c r="E15" s="245"/>
      <c r="F15" s="245"/>
      <c r="G15" s="245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8" t="str">
        <f>C15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" s="213"/>
      <c r="BC15" s="213"/>
      <c r="BD15" s="213"/>
      <c r="BE15" s="213"/>
      <c r="BF15" s="213"/>
      <c r="BG15" s="213"/>
      <c r="BH15" s="213"/>
    </row>
    <row r="16" spans="1:60" outlineLevel="2">
      <c r="A16" s="220"/>
      <c r="B16" s="221"/>
      <c r="C16" s="254" t="s">
        <v>577</v>
      </c>
      <c r="D16" s="224"/>
      <c r="E16" s="225">
        <v>229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141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3"/>
      <c r="D17" s="246"/>
      <c r="E17" s="246"/>
      <c r="F17" s="246"/>
      <c r="G17" s="246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38">
        <v>4</v>
      </c>
      <c r="B18" s="239" t="s">
        <v>159</v>
      </c>
      <c r="C18" s="251" t="s">
        <v>160</v>
      </c>
      <c r="D18" s="240" t="s">
        <v>161</v>
      </c>
      <c r="E18" s="241">
        <v>21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4.0000000000000003E-5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162</v>
      </c>
      <c r="S18" s="243" t="s">
        <v>131</v>
      </c>
      <c r="T18" s="244" t="s">
        <v>131</v>
      </c>
      <c r="U18" s="223">
        <v>0.3</v>
      </c>
      <c r="V18" s="223">
        <f>ROUND(E18*U18,2)</f>
        <v>6.3</v>
      </c>
      <c r="W18" s="223"/>
      <c r="X18" s="223" t="s">
        <v>132</v>
      </c>
      <c r="Y18" s="223" t="s">
        <v>133</v>
      </c>
      <c r="Z18" s="213"/>
      <c r="AA18" s="213"/>
      <c r="AB18" s="213"/>
      <c r="AC18" s="213"/>
      <c r="AD18" s="213"/>
      <c r="AE18" s="213"/>
      <c r="AF18" s="213"/>
      <c r="AG18" s="213" t="s">
        <v>134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2">
      <c r="A19" s="220"/>
      <c r="B19" s="221"/>
      <c r="C19" s="252" t="s">
        <v>163</v>
      </c>
      <c r="D19" s="245"/>
      <c r="E19" s="245"/>
      <c r="F19" s="245"/>
      <c r="G19" s="245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8" t="str">
        <f>C19</f>
        <v>na vzdálenost (výšku) od hladiny vody v jímce po výšku roviny proložené osou nejvyššího bodu výtlačného potrubí, odpadní potrubí v délce do 20 m,</v>
      </c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3"/>
      <c r="D20" s="246"/>
      <c r="E20" s="246"/>
      <c r="F20" s="246"/>
      <c r="G20" s="246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38">
        <v>5</v>
      </c>
      <c r="B21" s="239" t="s">
        <v>164</v>
      </c>
      <c r="C21" s="251" t="s">
        <v>165</v>
      </c>
      <c r="D21" s="240" t="s">
        <v>166</v>
      </c>
      <c r="E21" s="241">
        <v>40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162</v>
      </c>
      <c r="S21" s="243" t="s">
        <v>131</v>
      </c>
      <c r="T21" s="244" t="s">
        <v>131</v>
      </c>
      <c r="U21" s="223">
        <v>0</v>
      </c>
      <c r="V21" s="223">
        <f>ROUND(E21*U21,2)</f>
        <v>0</v>
      </c>
      <c r="W21" s="223"/>
      <c r="X21" s="223" t="s">
        <v>132</v>
      </c>
      <c r="Y21" s="223" t="s">
        <v>133</v>
      </c>
      <c r="Z21" s="213"/>
      <c r="AA21" s="213"/>
      <c r="AB21" s="213"/>
      <c r="AC21" s="213"/>
      <c r="AD21" s="213"/>
      <c r="AE21" s="213"/>
      <c r="AF21" s="213"/>
      <c r="AG21" s="213" t="s">
        <v>134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2">
      <c r="A22" s="220"/>
      <c r="B22" s="221"/>
      <c r="C22" s="252" t="s">
        <v>167</v>
      </c>
      <c r="D22" s="245"/>
      <c r="E22" s="245"/>
      <c r="F22" s="245"/>
      <c r="G22" s="245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8" t="str">
        <f>C22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53"/>
      <c r="D23" s="246"/>
      <c r="E23" s="246"/>
      <c r="F23" s="246"/>
      <c r="G23" s="246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38">
        <v>6</v>
      </c>
      <c r="B24" s="239" t="s">
        <v>168</v>
      </c>
      <c r="C24" s="251" t="s">
        <v>169</v>
      </c>
      <c r="D24" s="240" t="s">
        <v>157</v>
      </c>
      <c r="E24" s="241">
        <v>12.8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8.6899999999999998E-3</v>
      </c>
      <c r="O24" s="241">
        <f>ROUND(E24*N24,2)</f>
        <v>0.11</v>
      </c>
      <c r="P24" s="241">
        <v>0</v>
      </c>
      <c r="Q24" s="241">
        <f>ROUND(E24*P24,2)</f>
        <v>0</v>
      </c>
      <c r="R24" s="243" t="s">
        <v>162</v>
      </c>
      <c r="S24" s="243" t="s">
        <v>131</v>
      </c>
      <c r="T24" s="244" t="s">
        <v>131</v>
      </c>
      <c r="U24" s="223">
        <v>0.7</v>
      </c>
      <c r="V24" s="223">
        <f>ROUND(E24*U24,2)</f>
        <v>8.9600000000000009</v>
      </c>
      <c r="W24" s="223"/>
      <c r="X24" s="223" t="s">
        <v>132</v>
      </c>
      <c r="Y24" s="223" t="s">
        <v>133</v>
      </c>
      <c r="Z24" s="213"/>
      <c r="AA24" s="213"/>
      <c r="AB24" s="213"/>
      <c r="AC24" s="213"/>
      <c r="AD24" s="213"/>
      <c r="AE24" s="213"/>
      <c r="AF24" s="213"/>
      <c r="AG24" s="213" t="s">
        <v>134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2">
      <c r="A25" s="220"/>
      <c r="B25" s="221"/>
      <c r="C25" s="252" t="s">
        <v>170</v>
      </c>
      <c r="D25" s="245"/>
      <c r="E25" s="245"/>
      <c r="F25" s="245"/>
      <c r="G25" s="245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8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4" t="s">
        <v>578</v>
      </c>
      <c r="D26" s="224"/>
      <c r="E26" s="225">
        <v>7.2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141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>
      <c r="A27" s="220"/>
      <c r="B27" s="221"/>
      <c r="C27" s="254" t="s">
        <v>579</v>
      </c>
      <c r="D27" s="224"/>
      <c r="E27" s="225">
        <v>5.6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141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53"/>
      <c r="D28" s="246"/>
      <c r="E28" s="246"/>
      <c r="F28" s="246"/>
      <c r="G28" s="246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38">
        <v>7</v>
      </c>
      <c r="B29" s="239" t="s">
        <v>173</v>
      </c>
      <c r="C29" s="251" t="s">
        <v>174</v>
      </c>
      <c r="D29" s="240" t="s">
        <v>157</v>
      </c>
      <c r="E29" s="241">
        <v>19.2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2.478E-2</v>
      </c>
      <c r="O29" s="241">
        <f>ROUND(E29*N29,2)</f>
        <v>0.48</v>
      </c>
      <c r="P29" s="241">
        <v>0</v>
      </c>
      <c r="Q29" s="241">
        <f>ROUND(E29*P29,2)</f>
        <v>0</v>
      </c>
      <c r="R29" s="243" t="s">
        <v>162</v>
      </c>
      <c r="S29" s="243" t="s">
        <v>131</v>
      </c>
      <c r="T29" s="244" t="s">
        <v>131</v>
      </c>
      <c r="U29" s="223">
        <v>0.55000000000000004</v>
      </c>
      <c r="V29" s="223">
        <f>ROUND(E29*U29,2)</f>
        <v>10.56</v>
      </c>
      <c r="W29" s="223"/>
      <c r="X29" s="223" t="s">
        <v>132</v>
      </c>
      <c r="Y29" s="223" t="s">
        <v>133</v>
      </c>
      <c r="Z29" s="213"/>
      <c r="AA29" s="213"/>
      <c r="AB29" s="213"/>
      <c r="AC29" s="213"/>
      <c r="AD29" s="213"/>
      <c r="AE29" s="213"/>
      <c r="AF29" s="213"/>
      <c r="AG29" s="213" t="s">
        <v>134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2">
      <c r="A30" s="220"/>
      <c r="B30" s="221"/>
      <c r="C30" s="252" t="s">
        <v>170</v>
      </c>
      <c r="D30" s="245"/>
      <c r="E30" s="245"/>
      <c r="F30" s="245"/>
      <c r="G30" s="245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48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213"/>
      <c r="BC30" s="213"/>
      <c r="BD30" s="213"/>
      <c r="BE30" s="213"/>
      <c r="BF30" s="213"/>
      <c r="BG30" s="213"/>
      <c r="BH30" s="213"/>
    </row>
    <row r="31" spans="1:60" outlineLevel="2">
      <c r="A31" s="220"/>
      <c r="B31" s="221"/>
      <c r="C31" s="254" t="s">
        <v>580</v>
      </c>
      <c r="D31" s="224"/>
      <c r="E31" s="225">
        <v>6.4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141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>
      <c r="A32" s="220"/>
      <c r="B32" s="221"/>
      <c r="C32" s="254" t="s">
        <v>581</v>
      </c>
      <c r="D32" s="224"/>
      <c r="E32" s="225">
        <v>5.6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>
      <c r="A33" s="220"/>
      <c r="B33" s="221"/>
      <c r="C33" s="254" t="s">
        <v>582</v>
      </c>
      <c r="D33" s="224"/>
      <c r="E33" s="225">
        <v>7.2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141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>
      <c r="A34" s="220"/>
      <c r="B34" s="221"/>
      <c r="C34" s="253"/>
      <c r="D34" s="246"/>
      <c r="E34" s="246"/>
      <c r="F34" s="246"/>
      <c r="G34" s="246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38">
        <v>8</v>
      </c>
      <c r="B35" s="239" t="s">
        <v>177</v>
      </c>
      <c r="C35" s="251" t="s">
        <v>178</v>
      </c>
      <c r="D35" s="240" t="s">
        <v>179</v>
      </c>
      <c r="E35" s="241">
        <v>118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162</v>
      </c>
      <c r="S35" s="243" t="s">
        <v>131</v>
      </c>
      <c r="T35" s="244" t="s">
        <v>131</v>
      </c>
      <c r="U35" s="223">
        <v>1.55</v>
      </c>
      <c r="V35" s="223">
        <f>ROUND(E35*U35,2)</f>
        <v>182.9</v>
      </c>
      <c r="W35" s="223"/>
      <c r="X35" s="223" t="s">
        <v>132</v>
      </c>
      <c r="Y35" s="223" t="s">
        <v>133</v>
      </c>
      <c r="Z35" s="213"/>
      <c r="AA35" s="213"/>
      <c r="AB35" s="213"/>
      <c r="AC35" s="213"/>
      <c r="AD35" s="213"/>
      <c r="AE35" s="213"/>
      <c r="AF35" s="213"/>
      <c r="AG35" s="213" t="s">
        <v>134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52" t="s">
        <v>180</v>
      </c>
      <c r="D36" s="245"/>
      <c r="E36" s="245"/>
      <c r="F36" s="245"/>
      <c r="G36" s="245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136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8" t="str">
        <f>C36</f>
        <v>příplatek k cenám vykopávek za ztížení vykopávky v blízkosti podzemního vedení nebo výbušnin v horninách jakékoliv třídy,</v>
      </c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53"/>
      <c r="D37" s="246"/>
      <c r="E37" s="246"/>
      <c r="F37" s="246"/>
      <c r="G37" s="246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38">
        <v>9</v>
      </c>
      <c r="B38" s="239" t="s">
        <v>181</v>
      </c>
      <c r="C38" s="251" t="s">
        <v>182</v>
      </c>
      <c r="D38" s="240" t="s">
        <v>179</v>
      </c>
      <c r="E38" s="241">
        <v>1.8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162</v>
      </c>
      <c r="S38" s="243" t="s">
        <v>131</v>
      </c>
      <c r="T38" s="244" t="s">
        <v>131</v>
      </c>
      <c r="U38" s="223">
        <v>0.1</v>
      </c>
      <c r="V38" s="223">
        <f>ROUND(E38*U38,2)</f>
        <v>0.18</v>
      </c>
      <c r="W38" s="223"/>
      <c r="X38" s="223" t="s">
        <v>132</v>
      </c>
      <c r="Y38" s="223" t="s">
        <v>133</v>
      </c>
      <c r="Z38" s="213"/>
      <c r="AA38" s="213"/>
      <c r="AB38" s="213"/>
      <c r="AC38" s="213"/>
      <c r="AD38" s="213"/>
      <c r="AE38" s="213"/>
      <c r="AF38" s="213"/>
      <c r="AG38" s="213" t="s">
        <v>134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52" t="s">
        <v>183</v>
      </c>
      <c r="D39" s="245"/>
      <c r="E39" s="245"/>
      <c r="F39" s="245"/>
      <c r="G39" s="245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136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48" t="str">
        <f>C39</f>
        <v>nebo lesní půdy, s vodorovným přemístěním na hromady v místě upotřebení nebo na dočasné či trvalé skládky se složením</v>
      </c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54" t="s">
        <v>583</v>
      </c>
      <c r="D40" s="224"/>
      <c r="E40" s="225">
        <v>1.8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141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3"/>
      <c r="D41" s="246"/>
      <c r="E41" s="246"/>
      <c r="F41" s="246"/>
      <c r="G41" s="246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38">
        <v>10</v>
      </c>
      <c r="B42" s="239" t="s">
        <v>584</v>
      </c>
      <c r="C42" s="251" t="s">
        <v>585</v>
      </c>
      <c r="D42" s="240" t="s">
        <v>179</v>
      </c>
      <c r="E42" s="241">
        <v>12.24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 t="s">
        <v>162</v>
      </c>
      <c r="S42" s="243" t="s">
        <v>131</v>
      </c>
      <c r="T42" s="244" t="s">
        <v>131</v>
      </c>
      <c r="U42" s="223">
        <v>0.12</v>
      </c>
      <c r="V42" s="223">
        <f>ROUND(E42*U42,2)</f>
        <v>1.47</v>
      </c>
      <c r="W42" s="223"/>
      <c r="X42" s="223" t="s">
        <v>132</v>
      </c>
      <c r="Y42" s="223" t="s">
        <v>133</v>
      </c>
      <c r="Z42" s="213"/>
      <c r="AA42" s="213"/>
      <c r="AB42" s="213"/>
      <c r="AC42" s="213"/>
      <c r="AD42" s="213"/>
      <c r="AE42" s="213"/>
      <c r="AF42" s="213"/>
      <c r="AG42" s="213" t="s">
        <v>134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33.75" outlineLevel="2">
      <c r="A43" s="220"/>
      <c r="B43" s="221"/>
      <c r="C43" s="252" t="s">
        <v>586</v>
      </c>
      <c r="D43" s="245"/>
      <c r="E43" s="245"/>
      <c r="F43" s="245"/>
      <c r="G43" s="245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48" t="str">
        <f>C43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54" t="s">
        <v>587</v>
      </c>
      <c r="D44" s="224"/>
      <c r="E44" s="225"/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141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>
      <c r="A45" s="220"/>
      <c r="B45" s="221"/>
      <c r="C45" s="254" t="s">
        <v>588</v>
      </c>
      <c r="D45" s="224"/>
      <c r="E45" s="225">
        <v>12.24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141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>
      <c r="A46" s="220"/>
      <c r="B46" s="221"/>
      <c r="C46" s="253"/>
      <c r="D46" s="246"/>
      <c r="E46" s="246"/>
      <c r="F46" s="246"/>
      <c r="G46" s="246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38">
        <v>11</v>
      </c>
      <c r="B47" s="239" t="s">
        <v>589</v>
      </c>
      <c r="C47" s="251" t="s">
        <v>590</v>
      </c>
      <c r="D47" s="240" t="s">
        <v>179</v>
      </c>
      <c r="E47" s="241">
        <v>6.12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162</v>
      </c>
      <c r="S47" s="243" t="s">
        <v>131</v>
      </c>
      <c r="T47" s="244" t="s">
        <v>131</v>
      </c>
      <c r="U47" s="223">
        <v>0.04</v>
      </c>
      <c r="V47" s="223">
        <f>ROUND(E47*U47,2)</f>
        <v>0.24</v>
      </c>
      <c r="W47" s="223"/>
      <c r="X47" s="223" t="s">
        <v>132</v>
      </c>
      <c r="Y47" s="223" t="s">
        <v>133</v>
      </c>
      <c r="Z47" s="213"/>
      <c r="AA47" s="213"/>
      <c r="AB47" s="213"/>
      <c r="AC47" s="213"/>
      <c r="AD47" s="213"/>
      <c r="AE47" s="213"/>
      <c r="AF47" s="213"/>
      <c r="AG47" s="213" t="s">
        <v>134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33.75" outlineLevel="2">
      <c r="A48" s="220"/>
      <c r="B48" s="221"/>
      <c r="C48" s="252" t="s">
        <v>586</v>
      </c>
      <c r="D48" s="245"/>
      <c r="E48" s="245"/>
      <c r="F48" s="245"/>
      <c r="G48" s="245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8" t="str">
        <f>C48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8" s="213"/>
      <c r="BC48" s="213"/>
      <c r="BD48" s="213"/>
      <c r="BE48" s="213"/>
      <c r="BF48" s="213"/>
      <c r="BG48" s="213"/>
      <c r="BH48" s="213"/>
    </row>
    <row r="49" spans="1:60" outlineLevel="2">
      <c r="A49" s="220"/>
      <c r="B49" s="221"/>
      <c r="C49" s="254" t="s">
        <v>591</v>
      </c>
      <c r="D49" s="224"/>
      <c r="E49" s="225">
        <v>6.12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141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53"/>
      <c r="D50" s="246"/>
      <c r="E50" s="246"/>
      <c r="F50" s="246"/>
      <c r="G50" s="246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38">
        <v>12</v>
      </c>
      <c r="B51" s="239" t="s">
        <v>592</v>
      </c>
      <c r="C51" s="251" t="s">
        <v>593</v>
      </c>
      <c r="D51" s="240" t="s">
        <v>179</v>
      </c>
      <c r="E51" s="241">
        <v>28.56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 t="s">
        <v>162</v>
      </c>
      <c r="S51" s="243" t="s">
        <v>131</v>
      </c>
      <c r="T51" s="244" t="s">
        <v>131</v>
      </c>
      <c r="U51" s="223">
        <v>0.19</v>
      </c>
      <c r="V51" s="223">
        <f>ROUND(E51*U51,2)</f>
        <v>5.43</v>
      </c>
      <c r="W51" s="223"/>
      <c r="X51" s="223" t="s">
        <v>132</v>
      </c>
      <c r="Y51" s="223" t="s">
        <v>133</v>
      </c>
      <c r="Z51" s="213"/>
      <c r="AA51" s="213"/>
      <c r="AB51" s="213"/>
      <c r="AC51" s="213"/>
      <c r="AD51" s="213"/>
      <c r="AE51" s="213"/>
      <c r="AF51" s="213"/>
      <c r="AG51" s="213" t="s">
        <v>134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33.75" outlineLevel="2">
      <c r="A52" s="220"/>
      <c r="B52" s="221"/>
      <c r="C52" s="252" t="s">
        <v>586</v>
      </c>
      <c r="D52" s="245"/>
      <c r="E52" s="245"/>
      <c r="F52" s="245"/>
      <c r="G52" s="245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8" t="str">
        <f>C52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2" s="213"/>
      <c r="BC52" s="213"/>
      <c r="BD52" s="213"/>
      <c r="BE52" s="213"/>
      <c r="BF52" s="213"/>
      <c r="BG52" s="213"/>
      <c r="BH52" s="213"/>
    </row>
    <row r="53" spans="1:60" outlineLevel="2">
      <c r="A53" s="220"/>
      <c r="B53" s="221"/>
      <c r="C53" s="254" t="s">
        <v>587</v>
      </c>
      <c r="D53" s="224"/>
      <c r="E53" s="225"/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141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>
      <c r="A54" s="220"/>
      <c r="B54" s="221"/>
      <c r="C54" s="254" t="s">
        <v>594</v>
      </c>
      <c r="D54" s="224"/>
      <c r="E54" s="225">
        <v>28.56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141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53"/>
      <c r="D55" s="246"/>
      <c r="E55" s="246"/>
      <c r="F55" s="246"/>
      <c r="G55" s="246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38">
        <v>13</v>
      </c>
      <c r="B56" s="239" t="s">
        <v>595</v>
      </c>
      <c r="C56" s="251" t="s">
        <v>596</v>
      </c>
      <c r="D56" s="240" t="s">
        <v>179</v>
      </c>
      <c r="E56" s="241">
        <v>14.28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 t="s">
        <v>162</v>
      </c>
      <c r="S56" s="243" t="s">
        <v>131</v>
      </c>
      <c r="T56" s="244" t="s">
        <v>131</v>
      </c>
      <c r="U56" s="223">
        <v>0.1</v>
      </c>
      <c r="V56" s="223">
        <f>ROUND(E56*U56,2)</f>
        <v>1.43</v>
      </c>
      <c r="W56" s="223"/>
      <c r="X56" s="223" t="s">
        <v>132</v>
      </c>
      <c r="Y56" s="223" t="s">
        <v>133</v>
      </c>
      <c r="Z56" s="213"/>
      <c r="AA56" s="213"/>
      <c r="AB56" s="213"/>
      <c r="AC56" s="213"/>
      <c r="AD56" s="213"/>
      <c r="AE56" s="213"/>
      <c r="AF56" s="213"/>
      <c r="AG56" s="213" t="s">
        <v>134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33.75" outlineLevel="2">
      <c r="A57" s="220"/>
      <c r="B57" s="221"/>
      <c r="C57" s="252" t="s">
        <v>586</v>
      </c>
      <c r="D57" s="245"/>
      <c r="E57" s="245"/>
      <c r="F57" s="245"/>
      <c r="G57" s="245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8" t="str">
        <f>C57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54" t="s">
        <v>597</v>
      </c>
      <c r="D58" s="224"/>
      <c r="E58" s="225">
        <v>14.28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141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>
      <c r="A59" s="220"/>
      <c r="B59" s="221"/>
      <c r="C59" s="253"/>
      <c r="D59" s="246"/>
      <c r="E59" s="246"/>
      <c r="F59" s="246"/>
      <c r="G59" s="246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38">
        <v>14</v>
      </c>
      <c r="B60" s="239" t="s">
        <v>185</v>
      </c>
      <c r="C60" s="251" t="s">
        <v>186</v>
      </c>
      <c r="D60" s="240" t="s">
        <v>179</v>
      </c>
      <c r="E60" s="241">
        <v>105.75360000000001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 t="s">
        <v>162</v>
      </c>
      <c r="S60" s="243" t="s">
        <v>131</v>
      </c>
      <c r="T60" s="244" t="s">
        <v>131</v>
      </c>
      <c r="U60" s="223">
        <v>0.16</v>
      </c>
      <c r="V60" s="223">
        <f>ROUND(E60*U60,2)</f>
        <v>16.920000000000002</v>
      </c>
      <c r="W60" s="223"/>
      <c r="X60" s="223" t="s">
        <v>132</v>
      </c>
      <c r="Y60" s="223" t="s">
        <v>133</v>
      </c>
      <c r="Z60" s="213"/>
      <c r="AA60" s="213"/>
      <c r="AB60" s="213"/>
      <c r="AC60" s="213"/>
      <c r="AD60" s="213"/>
      <c r="AE60" s="213"/>
      <c r="AF60" s="213"/>
      <c r="AG60" s="213" t="s">
        <v>134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33.75" outlineLevel="2">
      <c r="A61" s="220"/>
      <c r="B61" s="221"/>
      <c r="C61" s="252" t="s">
        <v>187</v>
      </c>
      <c r="D61" s="245"/>
      <c r="E61" s="245"/>
      <c r="F61" s="245"/>
      <c r="G61" s="245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136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4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213"/>
      <c r="BC61" s="213"/>
      <c r="BD61" s="213"/>
      <c r="BE61" s="213"/>
      <c r="BF61" s="213"/>
      <c r="BG61" s="213"/>
      <c r="BH61" s="213"/>
    </row>
    <row r="62" spans="1:60" outlineLevel="2">
      <c r="A62" s="220"/>
      <c r="B62" s="221"/>
      <c r="C62" s="254" t="s">
        <v>598</v>
      </c>
      <c r="D62" s="224"/>
      <c r="E62" s="225"/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141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>
      <c r="A63" s="220"/>
      <c r="B63" s="221"/>
      <c r="C63" s="256" t="s">
        <v>189</v>
      </c>
      <c r="D63" s="226"/>
      <c r="E63" s="227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141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>
      <c r="A64" s="220"/>
      <c r="B64" s="221"/>
      <c r="C64" s="257" t="s">
        <v>599</v>
      </c>
      <c r="D64" s="226"/>
      <c r="E64" s="227">
        <v>314.36799999999999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141</v>
      </c>
      <c r="AH64" s="213">
        <v>2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>
      <c r="A65" s="220"/>
      <c r="B65" s="221"/>
      <c r="C65" s="257" t="s">
        <v>600</v>
      </c>
      <c r="D65" s="226"/>
      <c r="E65" s="227">
        <v>15.36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141</v>
      </c>
      <c r="AH65" s="213">
        <v>2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7" t="s">
        <v>601</v>
      </c>
      <c r="D66" s="226"/>
      <c r="E66" s="227">
        <v>5.12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141</v>
      </c>
      <c r="AH66" s="213">
        <v>2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7" t="s">
        <v>602</v>
      </c>
      <c r="D67" s="226"/>
      <c r="E67" s="227">
        <v>3.0720000000000001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141</v>
      </c>
      <c r="AH67" s="213">
        <v>2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7" t="s">
        <v>603</v>
      </c>
      <c r="D68" s="226"/>
      <c r="E68" s="227">
        <v>14.592000000000001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141</v>
      </c>
      <c r="AH68" s="213">
        <v>2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>
      <c r="A69" s="220"/>
      <c r="B69" s="221"/>
      <c r="C69" s="258" t="s">
        <v>205</v>
      </c>
      <c r="D69" s="228"/>
      <c r="E69" s="229">
        <v>352.512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141</v>
      </c>
      <c r="AH69" s="213">
        <v>3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>
      <c r="A70" s="220"/>
      <c r="B70" s="221"/>
      <c r="C70" s="256" t="s">
        <v>206</v>
      </c>
      <c r="D70" s="226"/>
      <c r="E70" s="227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141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>
      <c r="A71" s="220"/>
      <c r="B71" s="221"/>
      <c r="C71" s="254" t="s">
        <v>604</v>
      </c>
      <c r="D71" s="224"/>
      <c r="E71" s="225">
        <v>105.75360000000001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141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>
      <c r="A72" s="220"/>
      <c r="B72" s="221"/>
      <c r="C72" s="253"/>
      <c r="D72" s="246"/>
      <c r="E72" s="246"/>
      <c r="F72" s="246"/>
      <c r="G72" s="246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137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38">
        <v>15</v>
      </c>
      <c r="B73" s="239" t="s">
        <v>208</v>
      </c>
      <c r="C73" s="251" t="s">
        <v>209</v>
      </c>
      <c r="D73" s="240" t="s">
        <v>179</v>
      </c>
      <c r="E73" s="241">
        <v>52.876800000000003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 t="s">
        <v>162</v>
      </c>
      <c r="S73" s="243" t="s">
        <v>131</v>
      </c>
      <c r="T73" s="244" t="s">
        <v>131</v>
      </c>
      <c r="U73" s="223">
        <v>0.08</v>
      </c>
      <c r="V73" s="223">
        <f>ROUND(E73*U73,2)</f>
        <v>4.2300000000000004</v>
      </c>
      <c r="W73" s="223"/>
      <c r="X73" s="223" t="s">
        <v>132</v>
      </c>
      <c r="Y73" s="223" t="s">
        <v>133</v>
      </c>
      <c r="Z73" s="213"/>
      <c r="AA73" s="213"/>
      <c r="AB73" s="213"/>
      <c r="AC73" s="213"/>
      <c r="AD73" s="213"/>
      <c r="AE73" s="213"/>
      <c r="AF73" s="213"/>
      <c r="AG73" s="213" t="s">
        <v>134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33.75" outlineLevel="2">
      <c r="A74" s="220"/>
      <c r="B74" s="221"/>
      <c r="C74" s="252" t="s">
        <v>187</v>
      </c>
      <c r="D74" s="245"/>
      <c r="E74" s="245"/>
      <c r="F74" s="245"/>
      <c r="G74" s="245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136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8" t="str">
        <f>C74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4" s="213"/>
      <c r="BC74" s="213"/>
      <c r="BD74" s="213"/>
      <c r="BE74" s="213"/>
      <c r="BF74" s="213"/>
      <c r="BG74" s="213"/>
      <c r="BH74" s="213"/>
    </row>
    <row r="75" spans="1:60" outlineLevel="2">
      <c r="A75" s="220"/>
      <c r="B75" s="221"/>
      <c r="C75" s="254" t="s">
        <v>605</v>
      </c>
      <c r="D75" s="224"/>
      <c r="E75" s="225">
        <v>105.75360000000001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141</v>
      </c>
      <c r="AH75" s="213">
        <v>5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>
      <c r="A76" s="220"/>
      <c r="B76" s="221"/>
      <c r="C76" s="254" t="s">
        <v>606</v>
      </c>
      <c r="D76" s="224"/>
      <c r="E76" s="225">
        <v>-52.876800000000003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141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53"/>
      <c r="D77" s="246"/>
      <c r="E77" s="246"/>
      <c r="F77" s="246"/>
      <c r="G77" s="246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137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>
      <c r="A78" s="238">
        <v>16</v>
      </c>
      <c r="B78" s="239" t="s">
        <v>211</v>
      </c>
      <c r="C78" s="251" t="s">
        <v>212</v>
      </c>
      <c r="D78" s="240" t="s">
        <v>179</v>
      </c>
      <c r="E78" s="241">
        <v>246.75839999999999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 t="s">
        <v>162</v>
      </c>
      <c r="S78" s="243" t="s">
        <v>131</v>
      </c>
      <c r="T78" s="244" t="s">
        <v>131</v>
      </c>
      <c r="U78" s="223">
        <v>0.3</v>
      </c>
      <c r="V78" s="223">
        <f>ROUND(E78*U78,2)</f>
        <v>74.03</v>
      </c>
      <c r="W78" s="223"/>
      <c r="X78" s="223" t="s">
        <v>132</v>
      </c>
      <c r="Y78" s="223" t="s">
        <v>133</v>
      </c>
      <c r="Z78" s="213"/>
      <c r="AA78" s="213"/>
      <c r="AB78" s="213"/>
      <c r="AC78" s="213"/>
      <c r="AD78" s="213"/>
      <c r="AE78" s="213"/>
      <c r="AF78" s="213"/>
      <c r="AG78" s="213" t="s">
        <v>134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33.75" outlineLevel="2">
      <c r="A79" s="220"/>
      <c r="B79" s="221"/>
      <c r="C79" s="252" t="s">
        <v>187</v>
      </c>
      <c r="D79" s="245"/>
      <c r="E79" s="245"/>
      <c r="F79" s="245"/>
      <c r="G79" s="245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48" t="str">
        <f>C79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9" s="213"/>
      <c r="BC79" s="213"/>
      <c r="BD79" s="213"/>
      <c r="BE79" s="213"/>
      <c r="BF79" s="213"/>
      <c r="BG79" s="213"/>
      <c r="BH79" s="213"/>
    </row>
    <row r="80" spans="1:60" outlineLevel="2">
      <c r="A80" s="220"/>
      <c r="B80" s="221"/>
      <c r="C80" s="254" t="s">
        <v>598</v>
      </c>
      <c r="D80" s="224"/>
      <c r="E80" s="225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141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>
      <c r="A81" s="220"/>
      <c r="B81" s="221"/>
      <c r="C81" s="256" t="s">
        <v>189</v>
      </c>
      <c r="D81" s="226"/>
      <c r="E81" s="227"/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141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>
      <c r="A82" s="220"/>
      <c r="B82" s="221"/>
      <c r="C82" s="257" t="s">
        <v>599</v>
      </c>
      <c r="D82" s="226"/>
      <c r="E82" s="227">
        <v>314.36799999999999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141</v>
      </c>
      <c r="AH82" s="213">
        <v>2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>
      <c r="A83" s="220"/>
      <c r="B83" s="221"/>
      <c r="C83" s="257" t="s">
        <v>600</v>
      </c>
      <c r="D83" s="226"/>
      <c r="E83" s="227">
        <v>15.36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141</v>
      </c>
      <c r="AH83" s="213">
        <v>2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>
      <c r="A84" s="220"/>
      <c r="B84" s="221"/>
      <c r="C84" s="257" t="s">
        <v>601</v>
      </c>
      <c r="D84" s="226"/>
      <c r="E84" s="227">
        <v>5.12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141</v>
      </c>
      <c r="AH84" s="213">
        <v>2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>
      <c r="A85" s="220"/>
      <c r="B85" s="221"/>
      <c r="C85" s="257" t="s">
        <v>602</v>
      </c>
      <c r="D85" s="226"/>
      <c r="E85" s="227">
        <v>3.0720000000000001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141</v>
      </c>
      <c r="AH85" s="213">
        <v>2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>
      <c r="A86" s="220"/>
      <c r="B86" s="221"/>
      <c r="C86" s="257" t="s">
        <v>603</v>
      </c>
      <c r="D86" s="226"/>
      <c r="E86" s="227">
        <v>14.592000000000001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141</v>
      </c>
      <c r="AH86" s="213">
        <v>2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>
      <c r="A87" s="220"/>
      <c r="B87" s="221"/>
      <c r="C87" s="258" t="s">
        <v>205</v>
      </c>
      <c r="D87" s="228"/>
      <c r="E87" s="229">
        <v>352.512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141</v>
      </c>
      <c r="AH87" s="213">
        <v>3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>
      <c r="A88" s="220"/>
      <c r="B88" s="221"/>
      <c r="C88" s="256" t="s">
        <v>206</v>
      </c>
      <c r="D88" s="226"/>
      <c r="E88" s="227"/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141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>
      <c r="A89" s="220"/>
      <c r="B89" s="221"/>
      <c r="C89" s="254" t="s">
        <v>607</v>
      </c>
      <c r="D89" s="224"/>
      <c r="E89" s="225">
        <v>246.75839999999999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141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>
      <c r="A90" s="220"/>
      <c r="B90" s="221"/>
      <c r="C90" s="253"/>
      <c r="D90" s="246"/>
      <c r="E90" s="246"/>
      <c r="F90" s="246"/>
      <c r="G90" s="246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137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>
      <c r="A91" s="238">
        <v>17</v>
      </c>
      <c r="B91" s="239" t="s">
        <v>214</v>
      </c>
      <c r="C91" s="251" t="s">
        <v>215</v>
      </c>
      <c r="D91" s="240" t="s">
        <v>179</v>
      </c>
      <c r="E91" s="241">
        <v>123.3792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21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 t="s">
        <v>162</v>
      </c>
      <c r="S91" s="243" t="s">
        <v>131</v>
      </c>
      <c r="T91" s="244" t="s">
        <v>131</v>
      </c>
      <c r="U91" s="223">
        <v>0.15</v>
      </c>
      <c r="V91" s="223">
        <f>ROUND(E91*U91,2)</f>
        <v>18.510000000000002</v>
      </c>
      <c r="W91" s="223"/>
      <c r="X91" s="223" t="s">
        <v>132</v>
      </c>
      <c r="Y91" s="223" t="s">
        <v>133</v>
      </c>
      <c r="Z91" s="213"/>
      <c r="AA91" s="213"/>
      <c r="AB91" s="213"/>
      <c r="AC91" s="213"/>
      <c r="AD91" s="213"/>
      <c r="AE91" s="213"/>
      <c r="AF91" s="213"/>
      <c r="AG91" s="213" t="s">
        <v>134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33.75" outlineLevel="2">
      <c r="A92" s="220"/>
      <c r="B92" s="221"/>
      <c r="C92" s="252" t="s">
        <v>187</v>
      </c>
      <c r="D92" s="245"/>
      <c r="E92" s="245"/>
      <c r="F92" s="245"/>
      <c r="G92" s="245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136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48" t="str">
        <f>C92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2" s="213"/>
      <c r="BC92" s="213"/>
      <c r="BD92" s="213"/>
      <c r="BE92" s="213"/>
      <c r="BF92" s="213"/>
      <c r="BG92" s="213"/>
      <c r="BH92" s="213"/>
    </row>
    <row r="93" spans="1:60" outlineLevel="2">
      <c r="A93" s="220"/>
      <c r="B93" s="221"/>
      <c r="C93" s="254" t="s">
        <v>608</v>
      </c>
      <c r="D93" s="224"/>
      <c r="E93" s="225">
        <v>246.75839999999999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141</v>
      </c>
      <c r="AH93" s="213">
        <v>5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>
      <c r="A94" s="220"/>
      <c r="B94" s="221"/>
      <c r="C94" s="254" t="s">
        <v>609</v>
      </c>
      <c r="D94" s="224"/>
      <c r="E94" s="225">
        <v>-123.3792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141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53"/>
      <c r="D95" s="246"/>
      <c r="E95" s="246"/>
      <c r="F95" s="246"/>
      <c r="G95" s="246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137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>
      <c r="A96" s="238">
        <v>18</v>
      </c>
      <c r="B96" s="239" t="s">
        <v>217</v>
      </c>
      <c r="C96" s="251" t="s">
        <v>218</v>
      </c>
      <c r="D96" s="240" t="s">
        <v>179</v>
      </c>
      <c r="E96" s="241">
        <v>4.5999999999999996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 t="s">
        <v>162</v>
      </c>
      <c r="S96" s="243" t="s">
        <v>131</v>
      </c>
      <c r="T96" s="244" t="s">
        <v>131</v>
      </c>
      <c r="U96" s="223">
        <v>3.53</v>
      </c>
      <c r="V96" s="223">
        <f>ROUND(E96*U96,2)</f>
        <v>16.239999999999998</v>
      </c>
      <c r="W96" s="223"/>
      <c r="X96" s="223" t="s">
        <v>132</v>
      </c>
      <c r="Y96" s="223" t="s">
        <v>133</v>
      </c>
      <c r="Z96" s="213"/>
      <c r="AA96" s="213"/>
      <c r="AB96" s="213"/>
      <c r="AC96" s="213"/>
      <c r="AD96" s="213"/>
      <c r="AE96" s="213"/>
      <c r="AF96" s="213"/>
      <c r="AG96" s="213" t="s">
        <v>134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>
      <c r="A97" s="220"/>
      <c r="B97" s="221"/>
      <c r="C97" s="252" t="s">
        <v>219</v>
      </c>
      <c r="D97" s="245"/>
      <c r="E97" s="245"/>
      <c r="F97" s="245"/>
      <c r="G97" s="245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136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54" t="s">
        <v>610</v>
      </c>
      <c r="D98" s="224"/>
      <c r="E98" s="225">
        <v>3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141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>
      <c r="A99" s="220"/>
      <c r="B99" s="221"/>
      <c r="C99" s="254" t="s">
        <v>611</v>
      </c>
      <c r="D99" s="224"/>
      <c r="E99" s="225">
        <v>1.6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141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>
      <c r="A100" s="220"/>
      <c r="B100" s="221"/>
      <c r="C100" s="253"/>
      <c r="D100" s="246"/>
      <c r="E100" s="246"/>
      <c r="F100" s="246"/>
      <c r="G100" s="246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137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>
      <c r="A101" s="238">
        <v>19</v>
      </c>
      <c r="B101" s="239" t="s">
        <v>612</v>
      </c>
      <c r="C101" s="251" t="s">
        <v>613</v>
      </c>
      <c r="D101" s="240" t="s">
        <v>129</v>
      </c>
      <c r="E101" s="241">
        <v>1190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1">
        <v>9.8999999999999999E-4</v>
      </c>
      <c r="O101" s="241">
        <f>ROUND(E101*N101,2)</f>
        <v>1.18</v>
      </c>
      <c r="P101" s="241">
        <v>0</v>
      </c>
      <c r="Q101" s="241">
        <f>ROUND(E101*P101,2)</f>
        <v>0</v>
      </c>
      <c r="R101" s="243" t="s">
        <v>162</v>
      </c>
      <c r="S101" s="243" t="s">
        <v>131</v>
      </c>
      <c r="T101" s="244" t="s">
        <v>131</v>
      </c>
      <c r="U101" s="223">
        <v>0.24</v>
      </c>
      <c r="V101" s="223">
        <f>ROUND(E101*U101,2)</f>
        <v>285.60000000000002</v>
      </c>
      <c r="W101" s="223"/>
      <c r="X101" s="223" t="s">
        <v>132</v>
      </c>
      <c r="Y101" s="223" t="s">
        <v>133</v>
      </c>
      <c r="Z101" s="213"/>
      <c r="AA101" s="213"/>
      <c r="AB101" s="213"/>
      <c r="AC101" s="213"/>
      <c r="AD101" s="213"/>
      <c r="AE101" s="213"/>
      <c r="AF101" s="213"/>
      <c r="AG101" s="213" t="s">
        <v>134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>
      <c r="A102" s="220"/>
      <c r="B102" s="221"/>
      <c r="C102" s="252" t="s">
        <v>224</v>
      </c>
      <c r="D102" s="245"/>
      <c r="E102" s="245"/>
      <c r="F102" s="245"/>
      <c r="G102" s="245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136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>
      <c r="A103" s="220"/>
      <c r="B103" s="221"/>
      <c r="C103" s="254" t="s">
        <v>614</v>
      </c>
      <c r="D103" s="224"/>
      <c r="E103" s="225">
        <v>1043.8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141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>
      <c r="A104" s="220"/>
      <c r="B104" s="221"/>
      <c r="C104" s="254" t="s">
        <v>615</v>
      </c>
      <c r="D104" s="224"/>
      <c r="E104" s="225">
        <v>51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141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>
      <c r="A105" s="220"/>
      <c r="B105" s="221"/>
      <c r="C105" s="254" t="s">
        <v>616</v>
      </c>
      <c r="D105" s="224"/>
      <c r="E105" s="225">
        <v>17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141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>
      <c r="A106" s="220"/>
      <c r="B106" s="221"/>
      <c r="C106" s="254" t="s">
        <v>617</v>
      </c>
      <c r="D106" s="224"/>
      <c r="E106" s="225">
        <v>13.6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141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>
      <c r="A107" s="220"/>
      <c r="B107" s="221"/>
      <c r="C107" s="254" t="s">
        <v>618</v>
      </c>
      <c r="D107" s="224"/>
      <c r="E107" s="225">
        <v>64.599999999999994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141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>
      <c r="A108" s="220"/>
      <c r="B108" s="221"/>
      <c r="C108" s="253"/>
      <c r="D108" s="246"/>
      <c r="E108" s="246"/>
      <c r="F108" s="246"/>
      <c r="G108" s="246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137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>
      <c r="A109" s="238">
        <v>20</v>
      </c>
      <c r="B109" s="239" t="s">
        <v>619</v>
      </c>
      <c r="C109" s="251" t="s">
        <v>620</v>
      </c>
      <c r="D109" s="240" t="s">
        <v>129</v>
      </c>
      <c r="E109" s="241">
        <v>1190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3" t="s">
        <v>162</v>
      </c>
      <c r="S109" s="243" t="s">
        <v>131</v>
      </c>
      <c r="T109" s="244" t="s">
        <v>131</v>
      </c>
      <c r="U109" s="223">
        <v>7.0000000000000007E-2</v>
      </c>
      <c r="V109" s="223">
        <f>ROUND(E109*U109,2)</f>
        <v>83.3</v>
      </c>
      <c r="W109" s="223"/>
      <c r="X109" s="223" t="s">
        <v>132</v>
      </c>
      <c r="Y109" s="223" t="s">
        <v>133</v>
      </c>
      <c r="Z109" s="213"/>
      <c r="AA109" s="213"/>
      <c r="AB109" s="213"/>
      <c r="AC109" s="213"/>
      <c r="AD109" s="213"/>
      <c r="AE109" s="213"/>
      <c r="AF109" s="213"/>
      <c r="AG109" s="213" t="s">
        <v>134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52" t="s">
        <v>240</v>
      </c>
      <c r="D110" s="245"/>
      <c r="E110" s="245"/>
      <c r="F110" s="245"/>
      <c r="G110" s="245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136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>
      <c r="A111" s="220"/>
      <c r="B111" s="221"/>
      <c r="C111" s="254" t="s">
        <v>621</v>
      </c>
      <c r="D111" s="224"/>
      <c r="E111" s="225">
        <v>1190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141</v>
      </c>
      <c r="AH111" s="213">
        <v>5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>
      <c r="A112" s="220"/>
      <c r="B112" s="221"/>
      <c r="C112" s="253"/>
      <c r="D112" s="246"/>
      <c r="E112" s="246"/>
      <c r="F112" s="246"/>
      <c r="G112" s="246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>
      <c r="A113" s="238">
        <v>21</v>
      </c>
      <c r="B113" s="239" t="s">
        <v>622</v>
      </c>
      <c r="C113" s="251" t="s">
        <v>623</v>
      </c>
      <c r="D113" s="240" t="s">
        <v>179</v>
      </c>
      <c r="E113" s="241">
        <v>193.88159999999999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3" t="s">
        <v>162</v>
      </c>
      <c r="S113" s="243" t="s">
        <v>131</v>
      </c>
      <c r="T113" s="244" t="s">
        <v>131</v>
      </c>
      <c r="U113" s="223">
        <v>0.35</v>
      </c>
      <c r="V113" s="223">
        <f>ROUND(E113*U113,2)</f>
        <v>67.86</v>
      </c>
      <c r="W113" s="223"/>
      <c r="X113" s="223" t="s">
        <v>132</v>
      </c>
      <c r="Y113" s="223" t="s">
        <v>133</v>
      </c>
      <c r="Z113" s="213"/>
      <c r="AA113" s="213"/>
      <c r="AB113" s="213"/>
      <c r="AC113" s="213"/>
      <c r="AD113" s="213"/>
      <c r="AE113" s="213"/>
      <c r="AF113" s="213"/>
      <c r="AG113" s="213" t="s">
        <v>134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>
      <c r="A114" s="220"/>
      <c r="B114" s="221"/>
      <c r="C114" s="252" t="s">
        <v>244</v>
      </c>
      <c r="D114" s="245"/>
      <c r="E114" s="245"/>
      <c r="F114" s="245"/>
      <c r="G114" s="245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136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48" t="str">
        <f>C114</f>
        <v>bez naložení do dopravní nádoby, ale s vyprázdněním dopravní nádoby na hromadu nebo na dopravní prostředek,</v>
      </c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4" t="s">
        <v>598</v>
      </c>
      <c r="D115" s="224"/>
      <c r="E115" s="225"/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141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>
      <c r="A116" s="220"/>
      <c r="B116" s="221"/>
      <c r="C116" s="256" t="s">
        <v>189</v>
      </c>
      <c r="D116" s="226"/>
      <c r="E116" s="227"/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141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7" t="s">
        <v>599</v>
      </c>
      <c r="D117" s="226"/>
      <c r="E117" s="227">
        <v>314.36799999999999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141</v>
      </c>
      <c r="AH117" s="213">
        <v>2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>
      <c r="A118" s="220"/>
      <c r="B118" s="221"/>
      <c r="C118" s="257" t="s">
        <v>600</v>
      </c>
      <c r="D118" s="226"/>
      <c r="E118" s="227">
        <v>15.36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141</v>
      </c>
      <c r="AH118" s="213">
        <v>2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>
      <c r="A119" s="220"/>
      <c r="B119" s="221"/>
      <c r="C119" s="257" t="s">
        <v>601</v>
      </c>
      <c r="D119" s="226"/>
      <c r="E119" s="227">
        <v>5.12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141</v>
      </c>
      <c r="AH119" s="213">
        <v>2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>
      <c r="A120" s="220"/>
      <c r="B120" s="221"/>
      <c r="C120" s="257" t="s">
        <v>602</v>
      </c>
      <c r="D120" s="226"/>
      <c r="E120" s="227">
        <v>3.0720000000000001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141</v>
      </c>
      <c r="AH120" s="213">
        <v>2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>
      <c r="A121" s="220"/>
      <c r="B121" s="221"/>
      <c r="C121" s="257" t="s">
        <v>603</v>
      </c>
      <c r="D121" s="226"/>
      <c r="E121" s="227">
        <v>14.592000000000001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141</v>
      </c>
      <c r="AH121" s="213">
        <v>2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>
      <c r="A122" s="220"/>
      <c r="B122" s="221"/>
      <c r="C122" s="258" t="s">
        <v>205</v>
      </c>
      <c r="D122" s="228"/>
      <c r="E122" s="229">
        <v>352.512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141</v>
      </c>
      <c r="AH122" s="213">
        <v>3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>
      <c r="A123" s="220"/>
      <c r="B123" s="221"/>
      <c r="C123" s="256" t="s">
        <v>206</v>
      </c>
      <c r="D123" s="226"/>
      <c r="E123" s="227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141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4" t="s">
        <v>624</v>
      </c>
      <c r="D124" s="224"/>
      <c r="E124" s="225">
        <v>193.88159999999999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141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>
      <c r="A125" s="220"/>
      <c r="B125" s="221"/>
      <c r="C125" s="253"/>
      <c r="D125" s="246"/>
      <c r="E125" s="246"/>
      <c r="F125" s="246"/>
      <c r="G125" s="246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137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>
      <c r="A126" s="238">
        <v>22</v>
      </c>
      <c r="B126" s="239" t="s">
        <v>246</v>
      </c>
      <c r="C126" s="251" t="s">
        <v>247</v>
      </c>
      <c r="D126" s="240" t="s">
        <v>179</v>
      </c>
      <c r="E126" s="241">
        <v>352.512</v>
      </c>
      <c r="F126" s="242"/>
      <c r="G126" s="243">
        <f>ROUND(E126*F126,2)</f>
        <v>0</v>
      </c>
      <c r="H126" s="242"/>
      <c r="I126" s="243">
        <f>ROUND(E126*H126,2)</f>
        <v>0</v>
      </c>
      <c r="J126" s="242"/>
      <c r="K126" s="243">
        <f>ROUND(E126*J126,2)</f>
        <v>0</v>
      </c>
      <c r="L126" s="243">
        <v>21</v>
      </c>
      <c r="M126" s="243">
        <f>G126*(1+L126/100)</f>
        <v>0</v>
      </c>
      <c r="N126" s="241">
        <v>0</v>
      </c>
      <c r="O126" s="241">
        <f>ROUND(E126*N126,2)</f>
        <v>0</v>
      </c>
      <c r="P126" s="241">
        <v>0</v>
      </c>
      <c r="Q126" s="241">
        <f>ROUND(E126*P126,2)</f>
        <v>0</v>
      </c>
      <c r="R126" s="243" t="s">
        <v>162</v>
      </c>
      <c r="S126" s="243" t="s">
        <v>131</v>
      </c>
      <c r="T126" s="244" t="s">
        <v>131</v>
      </c>
      <c r="U126" s="223">
        <v>0.01</v>
      </c>
      <c r="V126" s="223">
        <f>ROUND(E126*U126,2)</f>
        <v>3.53</v>
      </c>
      <c r="W126" s="223"/>
      <c r="X126" s="223" t="s">
        <v>132</v>
      </c>
      <c r="Y126" s="223" t="s">
        <v>133</v>
      </c>
      <c r="Z126" s="213"/>
      <c r="AA126" s="213"/>
      <c r="AB126" s="213"/>
      <c r="AC126" s="213"/>
      <c r="AD126" s="213"/>
      <c r="AE126" s="213"/>
      <c r="AF126" s="213"/>
      <c r="AG126" s="213" t="s">
        <v>134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>
      <c r="A127" s="220"/>
      <c r="B127" s="221"/>
      <c r="C127" s="252" t="s">
        <v>248</v>
      </c>
      <c r="D127" s="245"/>
      <c r="E127" s="245"/>
      <c r="F127" s="245"/>
      <c r="G127" s="245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136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48" t="str">
        <f>C127</f>
        <v>po suchu, bez ohledu na druh dopravního prostředku, bez naložení výkopku, avšak se složením bez rozhrnutí,</v>
      </c>
      <c r="BB127" s="213"/>
      <c r="BC127" s="213"/>
      <c r="BD127" s="213"/>
      <c r="BE127" s="213"/>
      <c r="BF127" s="213"/>
      <c r="BG127" s="213"/>
      <c r="BH127" s="213"/>
    </row>
    <row r="128" spans="1:60" outlineLevel="2">
      <c r="A128" s="220"/>
      <c r="B128" s="221"/>
      <c r="C128" s="254" t="s">
        <v>605</v>
      </c>
      <c r="D128" s="224"/>
      <c r="E128" s="225">
        <v>105.75360000000001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141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>
      <c r="A129" s="220"/>
      <c r="B129" s="221"/>
      <c r="C129" s="254" t="s">
        <v>608</v>
      </c>
      <c r="D129" s="224"/>
      <c r="E129" s="225">
        <v>246.75839999999999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141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53"/>
      <c r="D130" s="246"/>
      <c r="E130" s="246"/>
      <c r="F130" s="246"/>
      <c r="G130" s="246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137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38">
        <v>23</v>
      </c>
      <c r="B131" s="239" t="s">
        <v>625</v>
      </c>
      <c r="C131" s="251" t="s">
        <v>626</v>
      </c>
      <c r="D131" s="240" t="s">
        <v>179</v>
      </c>
      <c r="E131" s="241">
        <v>40.799999999999997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21</v>
      </c>
      <c r="M131" s="243">
        <f>G131*(1+L131/100)</f>
        <v>0</v>
      </c>
      <c r="N131" s="241">
        <v>0</v>
      </c>
      <c r="O131" s="241">
        <f>ROUND(E131*N131,2)</f>
        <v>0</v>
      </c>
      <c r="P131" s="241">
        <v>0</v>
      </c>
      <c r="Q131" s="241">
        <f>ROUND(E131*P131,2)</f>
        <v>0</v>
      </c>
      <c r="R131" s="243" t="s">
        <v>162</v>
      </c>
      <c r="S131" s="243" t="s">
        <v>131</v>
      </c>
      <c r="T131" s="244" t="s">
        <v>131</v>
      </c>
      <c r="U131" s="223">
        <v>0.31</v>
      </c>
      <c r="V131" s="223">
        <f>ROUND(E131*U131,2)</f>
        <v>12.65</v>
      </c>
      <c r="W131" s="223"/>
      <c r="X131" s="223" t="s">
        <v>132</v>
      </c>
      <c r="Y131" s="223" t="s">
        <v>133</v>
      </c>
      <c r="Z131" s="213"/>
      <c r="AA131" s="213"/>
      <c r="AB131" s="213"/>
      <c r="AC131" s="213"/>
      <c r="AD131" s="213"/>
      <c r="AE131" s="213"/>
      <c r="AF131" s="213"/>
      <c r="AG131" s="213" t="s">
        <v>134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>
      <c r="A132" s="220"/>
      <c r="B132" s="221"/>
      <c r="C132" s="252" t="s">
        <v>627</v>
      </c>
      <c r="D132" s="245"/>
      <c r="E132" s="245"/>
      <c r="F132" s="245"/>
      <c r="G132" s="245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136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>
      <c r="A133" s="220"/>
      <c r="B133" s="221"/>
      <c r="C133" s="254" t="s">
        <v>628</v>
      </c>
      <c r="D133" s="224"/>
      <c r="E133" s="225"/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141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>
      <c r="A134" s="220"/>
      <c r="B134" s="221"/>
      <c r="C134" s="254" t="s">
        <v>629</v>
      </c>
      <c r="D134" s="224"/>
      <c r="E134" s="225">
        <v>12.24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141</v>
      </c>
      <c r="AH134" s="213">
        <v>5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>
      <c r="A135" s="220"/>
      <c r="B135" s="221"/>
      <c r="C135" s="254" t="s">
        <v>630</v>
      </c>
      <c r="D135" s="224"/>
      <c r="E135" s="225">
        <v>28.56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141</v>
      </c>
      <c r="AH135" s="213">
        <v>5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>
      <c r="A136" s="220"/>
      <c r="B136" s="221"/>
      <c r="C136" s="253"/>
      <c r="D136" s="246"/>
      <c r="E136" s="246"/>
      <c r="F136" s="246"/>
      <c r="G136" s="246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137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>
      <c r="A137" s="238">
        <v>24</v>
      </c>
      <c r="B137" s="239" t="s">
        <v>251</v>
      </c>
      <c r="C137" s="251" t="s">
        <v>252</v>
      </c>
      <c r="D137" s="240" t="s">
        <v>179</v>
      </c>
      <c r="E137" s="241">
        <v>352.512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1">
        <v>0</v>
      </c>
      <c r="O137" s="241">
        <f>ROUND(E137*N137,2)</f>
        <v>0</v>
      </c>
      <c r="P137" s="241">
        <v>0</v>
      </c>
      <c r="Q137" s="241">
        <f>ROUND(E137*P137,2)</f>
        <v>0</v>
      </c>
      <c r="R137" s="243" t="s">
        <v>162</v>
      </c>
      <c r="S137" s="243" t="s">
        <v>131</v>
      </c>
      <c r="T137" s="244" t="s">
        <v>131</v>
      </c>
      <c r="U137" s="223">
        <v>0.01</v>
      </c>
      <c r="V137" s="223">
        <f>ROUND(E137*U137,2)</f>
        <v>3.53</v>
      </c>
      <c r="W137" s="223"/>
      <c r="X137" s="223" t="s">
        <v>132</v>
      </c>
      <c r="Y137" s="223" t="s">
        <v>133</v>
      </c>
      <c r="Z137" s="213"/>
      <c r="AA137" s="213"/>
      <c r="AB137" s="213"/>
      <c r="AC137" s="213"/>
      <c r="AD137" s="213"/>
      <c r="AE137" s="213"/>
      <c r="AF137" s="213"/>
      <c r="AG137" s="213" t="s">
        <v>134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>
      <c r="A138" s="220"/>
      <c r="B138" s="221"/>
      <c r="C138" s="254" t="s">
        <v>631</v>
      </c>
      <c r="D138" s="224"/>
      <c r="E138" s="225">
        <v>352.512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141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>
      <c r="A139" s="220"/>
      <c r="B139" s="221"/>
      <c r="C139" s="253"/>
      <c r="D139" s="246"/>
      <c r="E139" s="246"/>
      <c r="F139" s="246"/>
      <c r="G139" s="246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>
      <c r="A140" s="238">
        <v>25</v>
      </c>
      <c r="B140" s="239" t="s">
        <v>254</v>
      </c>
      <c r="C140" s="251" t="s">
        <v>255</v>
      </c>
      <c r="D140" s="240" t="s">
        <v>179</v>
      </c>
      <c r="E140" s="241">
        <v>325.37200000000001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0</v>
      </c>
      <c r="O140" s="241">
        <f>ROUND(E140*N140,2)</f>
        <v>0</v>
      </c>
      <c r="P140" s="241">
        <v>0</v>
      </c>
      <c r="Q140" s="241">
        <f>ROUND(E140*P140,2)</f>
        <v>0</v>
      </c>
      <c r="R140" s="243" t="s">
        <v>162</v>
      </c>
      <c r="S140" s="243" t="s">
        <v>131</v>
      </c>
      <c r="T140" s="244" t="s">
        <v>131</v>
      </c>
      <c r="U140" s="223">
        <v>0.2</v>
      </c>
      <c r="V140" s="223">
        <f>ROUND(E140*U140,2)</f>
        <v>65.069999999999993</v>
      </c>
      <c r="W140" s="223"/>
      <c r="X140" s="223" t="s">
        <v>132</v>
      </c>
      <c r="Y140" s="223" t="s">
        <v>133</v>
      </c>
      <c r="Z140" s="213"/>
      <c r="AA140" s="213"/>
      <c r="AB140" s="213"/>
      <c r="AC140" s="213"/>
      <c r="AD140" s="213"/>
      <c r="AE140" s="213"/>
      <c r="AF140" s="213"/>
      <c r="AG140" s="213" t="s">
        <v>134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>
      <c r="A141" s="220"/>
      <c r="B141" s="221"/>
      <c r="C141" s="252" t="s">
        <v>256</v>
      </c>
      <c r="D141" s="245"/>
      <c r="E141" s="245"/>
      <c r="F141" s="245"/>
      <c r="G141" s="245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136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59" t="s">
        <v>257</v>
      </c>
      <c r="D142" s="249"/>
      <c r="E142" s="249"/>
      <c r="F142" s="249"/>
      <c r="G142" s="249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258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>
      <c r="A143" s="220"/>
      <c r="B143" s="221"/>
      <c r="C143" s="254" t="s">
        <v>259</v>
      </c>
      <c r="D143" s="224"/>
      <c r="E143" s="225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141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>
      <c r="A144" s="220"/>
      <c r="B144" s="221"/>
      <c r="C144" s="254" t="s">
        <v>605</v>
      </c>
      <c r="D144" s="224"/>
      <c r="E144" s="225">
        <v>105.75360000000001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141</v>
      </c>
      <c r="AH144" s="213">
        <v>5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>
      <c r="A145" s="220"/>
      <c r="B145" s="221"/>
      <c r="C145" s="254" t="s">
        <v>608</v>
      </c>
      <c r="D145" s="224"/>
      <c r="E145" s="225">
        <v>246.75839999999999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141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>
      <c r="A146" s="220"/>
      <c r="B146" s="221"/>
      <c r="C146" s="254" t="s">
        <v>632</v>
      </c>
      <c r="D146" s="224"/>
      <c r="E146" s="225">
        <v>-27.76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141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>
      <c r="A147" s="220"/>
      <c r="B147" s="221"/>
      <c r="C147" s="254" t="s">
        <v>633</v>
      </c>
      <c r="D147" s="224"/>
      <c r="E147" s="225">
        <v>-101.76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141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>
      <c r="A148" s="220"/>
      <c r="B148" s="221"/>
      <c r="C148" s="254" t="s">
        <v>634</v>
      </c>
      <c r="D148" s="224"/>
      <c r="E148" s="225">
        <v>-5.52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141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>
      <c r="A149" s="220"/>
      <c r="B149" s="221"/>
      <c r="C149" s="254" t="s">
        <v>635</v>
      </c>
      <c r="D149" s="224"/>
      <c r="E149" s="225">
        <v>-1.6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141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>
      <c r="A150" s="220"/>
      <c r="B150" s="221"/>
      <c r="C150" s="254" t="s">
        <v>636</v>
      </c>
      <c r="D150" s="224"/>
      <c r="E150" s="225">
        <v>40.799999999999997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141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>
      <c r="A151" s="220"/>
      <c r="B151" s="221"/>
      <c r="C151" s="254" t="s">
        <v>637</v>
      </c>
      <c r="D151" s="224"/>
      <c r="E151" s="225">
        <v>68.7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141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>
      <c r="A152" s="220"/>
      <c r="B152" s="221"/>
      <c r="C152" s="253"/>
      <c r="D152" s="246"/>
      <c r="E152" s="246"/>
      <c r="F152" s="246"/>
      <c r="G152" s="246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137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>
      <c r="A153" s="238">
        <v>26</v>
      </c>
      <c r="B153" s="239" t="s">
        <v>266</v>
      </c>
      <c r="C153" s="251" t="s">
        <v>837</v>
      </c>
      <c r="D153" s="240" t="s">
        <v>179</v>
      </c>
      <c r="E153" s="241">
        <v>100.79199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1">
        <v>1.7</v>
      </c>
      <c r="O153" s="241">
        <f>ROUND(E153*N153,2)</f>
        <v>171.35</v>
      </c>
      <c r="P153" s="241">
        <v>0</v>
      </c>
      <c r="Q153" s="241">
        <f>ROUND(E153*P153,2)</f>
        <v>0</v>
      </c>
      <c r="R153" s="243" t="s">
        <v>162</v>
      </c>
      <c r="S153" s="243" t="s">
        <v>131</v>
      </c>
      <c r="T153" s="244" t="s">
        <v>131</v>
      </c>
      <c r="U153" s="223">
        <v>1.59</v>
      </c>
      <c r="V153" s="223">
        <f>ROUND(E153*U153,2)</f>
        <v>160.26</v>
      </c>
      <c r="W153" s="223"/>
      <c r="X153" s="223" t="s">
        <v>132</v>
      </c>
      <c r="Y153" s="223" t="s">
        <v>133</v>
      </c>
      <c r="Z153" s="213"/>
      <c r="AA153" s="213"/>
      <c r="AB153" s="213"/>
      <c r="AC153" s="213"/>
      <c r="AD153" s="213"/>
      <c r="AE153" s="213"/>
      <c r="AF153" s="213"/>
      <c r="AG153" s="213" t="s">
        <v>134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2">
      <c r="A154" s="220"/>
      <c r="B154" s="221"/>
      <c r="C154" s="252" t="s">
        <v>267</v>
      </c>
      <c r="D154" s="245"/>
      <c r="E154" s="245"/>
      <c r="F154" s="245"/>
      <c r="G154" s="245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136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48" t="str">
        <f>C154</f>
        <v>sypaninou z vhodných hornin tř. 1 - 4 nebo materiálem připraveným podél výkopu ve vzdálenosti do 3 m od jeho kraje, pro jakoukoliv hloubku výkopu a jakoukoliv míru zhutnění,</v>
      </c>
      <c r="BB154" s="213"/>
      <c r="BC154" s="213"/>
      <c r="BD154" s="213"/>
      <c r="BE154" s="213"/>
      <c r="BF154" s="213"/>
      <c r="BG154" s="213"/>
      <c r="BH154" s="213"/>
    </row>
    <row r="155" spans="1:60" outlineLevel="2">
      <c r="A155" s="220"/>
      <c r="B155" s="221"/>
      <c r="C155" s="254" t="s">
        <v>638</v>
      </c>
      <c r="D155" s="224"/>
      <c r="E155" s="225">
        <v>93.671989999999994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141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>
      <c r="A156" s="220"/>
      <c r="B156" s="221"/>
      <c r="C156" s="254" t="s">
        <v>639</v>
      </c>
      <c r="D156" s="224"/>
      <c r="E156" s="225">
        <v>0.96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141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>
      <c r="A157" s="220"/>
      <c r="B157" s="221"/>
      <c r="C157" s="254" t="s">
        <v>640</v>
      </c>
      <c r="D157" s="224"/>
      <c r="E157" s="225">
        <v>4.5599999999999996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141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>
      <c r="A158" s="220"/>
      <c r="B158" s="221"/>
      <c r="C158" s="254" t="s">
        <v>641</v>
      </c>
      <c r="D158" s="224"/>
      <c r="E158" s="225">
        <v>1.6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141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53"/>
      <c r="D159" s="246"/>
      <c r="E159" s="246"/>
      <c r="F159" s="246"/>
      <c r="G159" s="246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137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>
      <c r="A160" s="238">
        <v>27</v>
      </c>
      <c r="B160" s="239" t="s">
        <v>272</v>
      </c>
      <c r="C160" s="251" t="s">
        <v>273</v>
      </c>
      <c r="D160" s="240" t="s">
        <v>129</v>
      </c>
      <c r="E160" s="241">
        <v>9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21</v>
      </c>
      <c r="M160" s="243">
        <f>G160*(1+L160/100)</f>
        <v>0</v>
      </c>
      <c r="N160" s="241">
        <v>0</v>
      </c>
      <c r="O160" s="241">
        <f>ROUND(E160*N160,2)</f>
        <v>0</v>
      </c>
      <c r="P160" s="241">
        <v>0</v>
      </c>
      <c r="Q160" s="241">
        <f>ROUND(E160*P160,2)</f>
        <v>0</v>
      </c>
      <c r="R160" s="243" t="s">
        <v>274</v>
      </c>
      <c r="S160" s="243" t="s">
        <v>131</v>
      </c>
      <c r="T160" s="244" t="s">
        <v>131</v>
      </c>
      <c r="U160" s="223">
        <v>0.06</v>
      </c>
      <c r="V160" s="223">
        <f>ROUND(E160*U160,2)</f>
        <v>0.54</v>
      </c>
      <c r="W160" s="223"/>
      <c r="X160" s="223" t="s">
        <v>132</v>
      </c>
      <c r="Y160" s="223" t="s">
        <v>133</v>
      </c>
      <c r="Z160" s="213"/>
      <c r="AA160" s="213"/>
      <c r="AB160" s="213"/>
      <c r="AC160" s="213"/>
      <c r="AD160" s="213"/>
      <c r="AE160" s="213"/>
      <c r="AF160" s="213"/>
      <c r="AG160" s="213" t="s">
        <v>134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>
      <c r="A161" s="220"/>
      <c r="B161" s="221"/>
      <c r="C161" s="252" t="s">
        <v>275</v>
      </c>
      <c r="D161" s="245"/>
      <c r="E161" s="245"/>
      <c r="F161" s="245"/>
      <c r="G161" s="245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136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>
      <c r="A162" s="220"/>
      <c r="B162" s="221"/>
      <c r="C162" s="253"/>
      <c r="D162" s="246"/>
      <c r="E162" s="246"/>
      <c r="F162" s="246"/>
      <c r="G162" s="246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137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>
      <c r="A163" s="238">
        <v>28</v>
      </c>
      <c r="B163" s="239" t="s">
        <v>276</v>
      </c>
      <c r="C163" s="251" t="s">
        <v>277</v>
      </c>
      <c r="D163" s="240" t="s">
        <v>129</v>
      </c>
      <c r="E163" s="241">
        <v>229</v>
      </c>
      <c r="F163" s="242"/>
      <c r="G163" s="243">
        <f>ROUND(E163*F163,2)</f>
        <v>0</v>
      </c>
      <c r="H163" s="242"/>
      <c r="I163" s="243">
        <f>ROUND(E163*H163,2)</f>
        <v>0</v>
      </c>
      <c r="J163" s="242"/>
      <c r="K163" s="243">
        <f>ROUND(E163*J163,2)</f>
        <v>0</v>
      </c>
      <c r="L163" s="243">
        <v>21</v>
      </c>
      <c r="M163" s="243">
        <f>G163*(1+L163/100)</f>
        <v>0</v>
      </c>
      <c r="N163" s="241">
        <v>0</v>
      </c>
      <c r="O163" s="241">
        <f>ROUND(E163*N163,2)</f>
        <v>0</v>
      </c>
      <c r="P163" s="241">
        <v>0</v>
      </c>
      <c r="Q163" s="241">
        <f>ROUND(E163*P163,2)</f>
        <v>0</v>
      </c>
      <c r="R163" s="243" t="s">
        <v>162</v>
      </c>
      <c r="S163" s="243" t="s">
        <v>131</v>
      </c>
      <c r="T163" s="244" t="s">
        <v>131</v>
      </c>
      <c r="U163" s="223">
        <v>1.7999999999999999E-2</v>
      </c>
      <c r="V163" s="223">
        <f>ROUND(E163*U163,2)</f>
        <v>4.12</v>
      </c>
      <c r="W163" s="223"/>
      <c r="X163" s="223" t="s">
        <v>132</v>
      </c>
      <c r="Y163" s="223" t="s">
        <v>133</v>
      </c>
      <c r="Z163" s="213"/>
      <c r="AA163" s="213"/>
      <c r="AB163" s="213"/>
      <c r="AC163" s="213"/>
      <c r="AD163" s="213"/>
      <c r="AE163" s="213"/>
      <c r="AF163" s="213"/>
      <c r="AG163" s="213" t="s">
        <v>134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>
      <c r="A164" s="220"/>
      <c r="B164" s="221"/>
      <c r="C164" s="252" t="s">
        <v>278</v>
      </c>
      <c r="D164" s="245"/>
      <c r="E164" s="245"/>
      <c r="F164" s="245"/>
      <c r="G164" s="245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136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>
      <c r="A165" s="220"/>
      <c r="B165" s="221"/>
      <c r="C165" s="253"/>
      <c r="D165" s="246"/>
      <c r="E165" s="246"/>
      <c r="F165" s="246"/>
      <c r="G165" s="246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137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>
      <c r="A166" s="238">
        <v>29</v>
      </c>
      <c r="B166" s="239" t="s">
        <v>280</v>
      </c>
      <c r="C166" s="251" t="s">
        <v>281</v>
      </c>
      <c r="D166" s="240" t="s">
        <v>129</v>
      </c>
      <c r="E166" s="241">
        <v>9</v>
      </c>
      <c r="F166" s="242"/>
      <c r="G166" s="243">
        <f>ROUND(E166*F166,2)</f>
        <v>0</v>
      </c>
      <c r="H166" s="242"/>
      <c r="I166" s="243">
        <f>ROUND(E166*H166,2)</f>
        <v>0</v>
      </c>
      <c r="J166" s="242"/>
      <c r="K166" s="243">
        <f>ROUND(E166*J166,2)</f>
        <v>0</v>
      </c>
      <c r="L166" s="243">
        <v>21</v>
      </c>
      <c r="M166" s="243">
        <f>G166*(1+L166/100)</f>
        <v>0</v>
      </c>
      <c r="N166" s="241">
        <v>0</v>
      </c>
      <c r="O166" s="241">
        <f>ROUND(E166*N166,2)</f>
        <v>0</v>
      </c>
      <c r="P166" s="241">
        <v>0</v>
      </c>
      <c r="Q166" s="241">
        <f>ROUND(E166*P166,2)</f>
        <v>0</v>
      </c>
      <c r="R166" s="243" t="s">
        <v>162</v>
      </c>
      <c r="S166" s="243" t="s">
        <v>131</v>
      </c>
      <c r="T166" s="244" t="s">
        <v>131</v>
      </c>
      <c r="U166" s="223">
        <v>0.13</v>
      </c>
      <c r="V166" s="223">
        <f>ROUND(E166*U166,2)</f>
        <v>1.17</v>
      </c>
      <c r="W166" s="223"/>
      <c r="X166" s="223" t="s">
        <v>132</v>
      </c>
      <c r="Y166" s="223" t="s">
        <v>133</v>
      </c>
      <c r="Z166" s="213"/>
      <c r="AA166" s="213"/>
      <c r="AB166" s="213"/>
      <c r="AC166" s="213"/>
      <c r="AD166" s="213"/>
      <c r="AE166" s="213"/>
      <c r="AF166" s="213"/>
      <c r="AG166" s="213" t="s">
        <v>134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2">
      <c r="A167" s="220"/>
      <c r="B167" s="221"/>
      <c r="C167" s="252" t="s">
        <v>282</v>
      </c>
      <c r="D167" s="245"/>
      <c r="E167" s="245"/>
      <c r="F167" s="245"/>
      <c r="G167" s="245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136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48" t="str">
        <f>C167</f>
        <v>s případným nutným přemístěním hromad nebo dočasných skládek na místo potřeby ze vzdálenosti do 30 m, v rovině nebo ve svahu do 1 : 5,</v>
      </c>
      <c r="BB167" s="213"/>
      <c r="BC167" s="213"/>
      <c r="BD167" s="213"/>
      <c r="BE167" s="213"/>
      <c r="BF167" s="213"/>
      <c r="BG167" s="213"/>
      <c r="BH167" s="213"/>
    </row>
    <row r="168" spans="1:60" outlineLevel="2">
      <c r="A168" s="220"/>
      <c r="B168" s="221"/>
      <c r="C168" s="254" t="s">
        <v>83</v>
      </c>
      <c r="D168" s="224"/>
      <c r="E168" s="225">
        <v>9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141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>
      <c r="A169" s="220"/>
      <c r="B169" s="221"/>
      <c r="C169" s="253"/>
      <c r="D169" s="246"/>
      <c r="E169" s="246"/>
      <c r="F169" s="246"/>
      <c r="G169" s="246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137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>
      <c r="A170" s="238">
        <v>30</v>
      </c>
      <c r="B170" s="239" t="s">
        <v>285</v>
      </c>
      <c r="C170" s="251" t="s">
        <v>286</v>
      </c>
      <c r="D170" s="240" t="s">
        <v>179</v>
      </c>
      <c r="E170" s="241">
        <v>352.512</v>
      </c>
      <c r="F170" s="242"/>
      <c r="G170" s="243">
        <f>ROUND(E170*F170,2)</f>
        <v>0</v>
      </c>
      <c r="H170" s="242"/>
      <c r="I170" s="243">
        <f>ROUND(E170*H170,2)</f>
        <v>0</v>
      </c>
      <c r="J170" s="242"/>
      <c r="K170" s="243">
        <f>ROUND(E170*J170,2)</f>
        <v>0</v>
      </c>
      <c r="L170" s="243">
        <v>21</v>
      </c>
      <c r="M170" s="243">
        <f>G170*(1+L170/100)</f>
        <v>0</v>
      </c>
      <c r="N170" s="241">
        <v>0</v>
      </c>
      <c r="O170" s="241">
        <f>ROUND(E170*N170,2)</f>
        <v>0</v>
      </c>
      <c r="P170" s="241">
        <v>0</v>
      </c>
      <c r="Q170" s="241">
        <f>ROUND(E170*P170,2)</f>
        <v>0</v>
      </c>
      <c r="R170" s="243" t="s">
        <v>162</v>
      </c>
      <c r="S170" s="243" t="s">
        <v>131</v>
      </c>
      <c r="T170" s="244" t="s">
        <v>131</v>
      </c>
      <c r="U170" s="223">
        <v>0</v>
      </c>
      <c r="V170" s="223">
        <f>ROUND(E170*U170,2)</f>
        <v>0</v>
      </c>
      <c r="W170" s="223"/>
      <c r="X170" s="223" t="s">
        <v>132</v>
      </c>
      <c r="Y170" s="223" t="s">
        <v>133</v>
      </c>
      <c r="Z170" s="213"/>
      <c r="AA170" s="213"/>
      <c r="AB170" s="213"/>
      <c r="AC170" s="213"/>
      <c r="AD170" s="213"/>
      <c r="AE170" s="213"/>
      <c r="AF170" s="213"/>
      <c r="AG170" s="213" t="s">
        <v>134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>
      <c r="A171" s="220"/>
      <c r="B171" s="221"/>
      <c r="C171" s="254" t="s">
        <v>631</v>
      </c>
      <c r="D171" s="224"/>
      <c r="E171" s="225">
        <v>352.512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141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>
      <c r="A172" s="220"/>
      <c r="B172" s="221"/>
      <c r="C172" s="253"/>
      <c r="D172" s="246"/>
      <c r="E172" s="246"/>
      <c r="F172" s="246"/>
      <c r="G172" s="246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137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>
      <c r="A173" s="238">
        <v>31</v>
      </c>
      <c r="B173" s="239" t="s">
        <v>287</v>
      </c>
      <c r="C173" s="251" t="s">
        <v>288</v>
      </c>
      <c r="D173" s="240" t="s">
        <v>289</v>
      </c>
      <c r="E173" s="241">
        <v>0.36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21</v>
      </c>
      <c r="M173" s="243">
        <f>G173*(1+L173/100)</f>
        <v>0</v>
      </c>
      <c r="N173" s="241">
        <v>1E-3</v>
      </c>
      <c r="O173" s="241">
        <f>ROUND(E173*N173,2)</f>
        <v>0</v>
      </c>
      <c r="P173" s="241">
        <v>0</v>
      </c>
      <c r="Q173" s="241">
        <f>ROUND(E173*P173,2)</f>
        <v>0</v>
      </c>
      <c r="R173" s="243" t="s">
        <v>290</v>
      </c>
      <c r="S173" s="243" t="s">
        <v>131</v>
      </c>
      <c r="T173" s="244" t="s">
        <v>131</v>
      </c>
      <c r="U173" s="223">
        <v>0</v>
      </c>
      <c r="V173" s="223">
        <f>ROUND(E173*U173,2)</f>
        <v>0</v>
      </c>
      <c r="W173" s="223"/>
      <c r="X173" s="223" t="s">
        <v>291</v>
      </c>
      <c r="Y173" s="223" t="s">
        <v>133</v>
      </c>
      <c r="Z173" s="213"/>
      <c r="AA173" s="213"/>
      <c r="AB173" s="213"/>
      <c r="AC173" s="213"/>
      <c r="AD173" s="213"/>
      <c r="AE173" s="213"/>
      <c r="AF173" s="213"/>
      <c r="AG173" s="213" t="s">
        <v>292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>
      <c r="A174" s="220"/>
      <c r="B174" s="221"/>
      <c r="C174" s="254" t="s">
        <v>642</v>
      </c>
      <c r="D174" s="224"/>
      <c r="E174" s="225">
        <v>0.36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141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>
      <c r="A175" s="220"/>
      <c r="B175" s="221"/>
      <c r="C175" s="253"/>
      <c r="D175" s="246"/>
      <c r="E175" s="246"/>
      <c r="F175" s="246"/>
      <c r="G175" s="246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137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>
      <c r="A176" s="238">
        <v>32</v>
      </c>
      <c r="B176" s="239" t="s">
        <v>294</v>
      </c>
      <c r="C176" s="251" t="s">
        <v>295</v>
      </c>
      <c r="D176" s="240" t="s">
        <v>296</v>
      </c>
      <c r="E176" s="241">
        <v>585.66959999999995</v>
      </c>
      <c r="F176" s="242"/>
      <c r="G176" s="243">
        <f>ROUND(E176*F176,2)</f>
        <v>0</v>
      </c>
      <c r="H176" s="242"/>
      <c r="I176" s="243">
        <f>ROUND(E176*H176,2)</f>
        <v>0</v>
      </c>
      <c r="J176" s="242"/>
      <c r="K176" s="243">
        <f>ROUND(E176*J176,2)</f>
        <v>0</v>
      </c>
      <c r="L176" s="243">
        <v>21</v>
      </c>
      <c r="M176" s="243">
        <f>G176*(1+L176/100)</f>
        <v>0</v>
      </c>
      <c r="N176" s="241">
        <v>1</v>
      </c>
      <c r="O176" s="241">
        <f>ROUND(E176*N176,2)</f>
        <v>585.66999999999996</v>
      </c>
      <c r="P176" s="241">
        <v>0</v>
      </c>
      <c r="Q176" s="241">
        <f>ROUND(E176*P176,2)</f>
        <v>0</v>
      </c>
      <c r="R176" s="243" t="s">
        <v>290</v>
      </c>
      <c r="S176" s="243" t="s">
        <v>131</v>
      </c>
      <c r="T176" s="244" t="s">
        <v>131</v>
      </c>
      <c r="U176" s="223">
        <v>0</v>
      </c>
      <c r="V176" s="223">
        <f>ROUND(E176*U176,2)</f>
        <v>0</v>
      </c>
      <c r="W176" s="223"/>
      <c r="X176" s="223" t="s">
        <v>291</v>
      </c>
      <c r="Y176" s="223" t="s">
        <v>133</v>
      </c>
      <c r="Z176" s="213"/>
      <c r="AA176" s="213"/>
      <c r="AB176" s="213"/>
      <c r="AC176" s="213"/>
      <c r="AD176" s="213"/>
      <c r="AE176" s="213"/>
      <c r="AF176" s="213"/>
      <c r="AG176" s="213" t="s">
        <v>292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>
      <c r="A177" s="220"/>
      <c r="B177" s="221"/>
      <c r="C177" s="254" t="s">
        <v>643</v>
      </c>
      <c r="D177" s="224"/>
      <c r="E177" s="225">
        <v>585.66959999999995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141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53"/>
      <c r="D178" s="246"/>
      <c r="E178" s="246"/>
      <c r="F178" s="246"/>
      <c r="G178" s="246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137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31" t="s">
        <v>125</v>
      </c>
      <c r="B179" s="232" t="s">
        <v>77</v>
      </c>
      <c r="C179" s="250" t="s">
        <v>78</v>
      </c>
      <c r="D179" s="233"/>
      <c r="E179" s="234"/>
      <c r="F179" s="235"/>
      <c r="G179" s="235">
        <f>SUMIF(AG180:AG196,"&lt;&gt;NOR",G180:G196)</f>
        <v>0</v>
      </c>
      <c r="H179" s="235"/>
      <c r="I179" s="235">
        <f>SUM(I180:I196)</f>
        <v>0</v>
      </c>
      <c r="J179" s="235"/>
      <c r="K179" s="235">
        <f>SUM(K180:K196)</f>
        <v>0</v>
      </c>
      <c r="L179" s="235"/>
      <c r="M179" s="235">
        <f>SUM(M180:M196)</f>
        <v>0</v>
      </c>
      <c r="N179" s="234"/>
      <c r="O179" s="234">
        <f>SUM(O180:O196)</f>
        <v>31.37</v>
      </c>
      <c r="P179" s="234"/>
      <c r="Q179" s="234">
        <f>SUM(Q180:Q196)</f>
        <v>0</v>
      </c>
      <c r="R179" s="235"/>
      <c r="S179" s="235"/>
      <c r="T179" s="236"/>
      <c r="U179" s="230"/>
      <c r="V179" s="230">
        <f>SUM(V180:V196)</f>
        <v>48.25</v>
      </c>
      <c r="W179" s="230"/>
      <c r="X179" s="230"/>
      <c r="Y179" s="230"/>
      <c r="AG179" t="s">
        <v>126</v>
      </c>
    </row>
    <row r="180" spans="1:60" outlineLevel="1">
      <c r="A180" s="238">
        <v>33</v>
      </c>
      <c r="B180" s="239" t="s">
        <v>298</v>
      </c>
      <c r="C180" s="251" t="s">
        <v>299</v>
      </c>
      <c r="D180" s="240" t="s">
        <v>179</v>
      </c>
      <c r="E180" s="241">
        <v>27.22</v>
      </c>
      <c r="F180" s="242"/>
      <c r="G180" s="243">
        <f>ROUND(E180*F180,2)</f>
        <v>0</v>
      </c>
      <c r="H180" s="242"/>
      <c r="I180" s="243">
        <f>ROUND(E180*H180,2)</f>
        <v>0</v>
      </c>
      <c r="J180" s="242"/>
      <c r="K180" s="243">
        <f>ROUND(E180*J180,2)</f>
        <v>0</v>
      </c>
      <c r="L180" s="243">
        <v>21</v>
      </c>
      <c r="M180" s="243">
        <f>G180*(1+L180/100)</f>
        <v>0</v>
      </c>
      <c r="N180" s="241">
        <v>1.1322000000000001</v>
      </c>
      <c r="O180" s="241">
        <f>ROUND(E180*N180,2)</f>
        <v>30.82</v>
      </c>
      <c r="P180" s="241">
        <v>0</v>
      </c>
      <c r="Q180" s="241">
        <f>ROUND(E180*P180,2)</f>
        <v>0</v>
      </c>
      <c r="R180" s="243" t="s">
        <v>300</v>
      </c>
      <c r="S180" s="243" t="s">
        <v>131</v>
      </c>
      <c r="T180" s="244" t="s">
        <v>131</v>
      </c>
      <c r="U180" s="223">
        <v>1.7</v>
      </c>
      <c r="V180" s="223">
        <f>ROUND(E180*U180,2)</f>
        <v>46.27</v>
      </c>
      <c r="W180" s="223"/>
      <c r="X180" s="223" t="s">
        <v>132</v>
      </c>
      <c r="Y180" s="223" t="s">
        <v>133</v>
      </c>
      <c r="Z180" s="213"/>
      <c r="AA180" s="213"/>
      <c r="AB180" s="213"/>
      <c r="AC180" s="213"/>
      <c r="AD180" s="213"/>
      <c r="AE180" s="213"/>
      <c r="AF180" s="213"/>
      <c r="AG180" s="213" t="s">
        <v>134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52" t="s">
        <v>301</v>
      </c>
      <c r="D181" s="245"/>
      <c r="E181" s="245"/>
      <c r="F181" s="245"/>
      <c r="G181" s="245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136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>
      <c r="A182" s="220"/>
      <c r="B182" s="221"/>
      <c r="C182" s="254" t="s">
        <v>644</v>
      </c>
      <c r="D182" s="224"/>
      <c r="E182" s="225">
        <v>25.44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141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>
      <c r="A183" s="220"/>
      <c r="B183" s="221"/>
      <c r="C183" s="254" t="s">
        <v>645</v>
      </c>
      <c r="D183" s="224"/>
      <c r="E183" s="225">
        <v>0.24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141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>
      <c r="A184" s="220"/>
      <c r="B184" s="221"/>
      <c r="C184" s="254" t="s">
        <v>646</v>
      </c>
      <c r="D184" s="224"/>
      <c r="E184" s="225">
        <v>1.1399999999999999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141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>
      <c r="A185" s="220"/>
      <c r="B185" s="221"/>
      <c r="C185" s="254" t="s">
        <v>647</v>
      </c>
      <c r="D185" s="224"/>
      <c r="E185" s="225">
        <v>0.4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141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>
      <c r="A186" s="220"/>
      <c r="B186" s="221"/>
      <c r="C186" s="253"/>
      <c r="D186" s="246"/>
      <c r="E186" s="246"/>
      <c r="F186" s="246"/>
      <c r="G186" s="246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137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1">
      <c r="A187" s="238">
        <v>34</v>
      </c>
      <c r="B187" s="239" t="s">
        <v>648</v>
      </c>
      <c r="C187" s="251" t="s">
        <v>649</v>
      </c>
      <c r="D187" s="240" t="s">
        <v>179</v>
      </c>
      <c r="E187" s="241">
        <v>0.216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1">
        <v>2.5</v>
      </c>
      <c r="O187" s="241">
        <f>ROUND(E187*N187,2)</f>
        <v>0.54</v>
      </c>
      <c r="P187" s="241">
        <v>0</v>
      </c>
      <c r="Q187" s="241">
        <f>ROUND(E187*P187,2)</f>
        <v>0</v>
      </c>
      <c r="R187" s="243" t="s">
        <v>300</v>
      </c>
      <c r="S187" s="243" t="s">
        <v>131</v>
      </c>
      <c r="T187" s="244" t="s">
        <v>131</v>
      </c>
      <c r="U187" s="223">
        <v>1.19</v>
      </c>
      <c r="V187" s="223">
        <f>ROUND(E187*U187,2)</f>
        <v>0.26</v>
      </c>
      <c r="W187" s="223"/>
      <c r="X187" s="223" t="s">
        <v>132</v>
      </c>
      <c r="Y187" s="223" t="s">
        <v>133</v>
      </c>
      <c r="Z187" s="213"/>
      <c r="AA187" s="213"/>
      <c r="AB187" s="213"/>
      <c r="AC187" s="213"/>
      <c r="AD187" s="213"/>
      <c r="AE187" s="213"/>
      <c r="AF187" s="213"/>
      <c r="AG187" s="213" t="s">
        <v>134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>
      <c r="A188" s="220"/>
      <c r="B188" s="221"/>
      <c r="C188" s="252" t="s">
        <v>408</v>
      </c>
      <c r="D188" s="245"/>
      <c r="E188" s="245"/>
      <c r="F188" s="245"/>
      <c r="G188" s="245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136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>
      <c r="A189" s="220"/>
      <c r="B189" s="221"/>
      <c r="C189" s="254" t="s">
        <v>650</v>
      </c>
      <c r="D189" s="224"/>
      <c r="E189" s="225">
        <v>0.108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141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>
      <c r="A190" s="220"/>
      <c r="B190" s="221"/>
      <c r="C190" s="254" t="s">
        <v>651</v>
      </c>
      <c r="D190" s="224"/>
      <c r="E190" s="225">
        <v>0.108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141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>
      <c r="A191" s="220"/>
      <c r="B191" s="221"/>
      <c r="C191" s="253"/>
      <c r="D191" s="246"/>
      <c r="E191" s="246"/>
      <c r="F191" s="246"/>
      <c r="G191" s="246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137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>
      <c r="A192" s="238">
        <v>35</v>
      </c>
      <c r="B192" s="239" t="s">
        <v>652</v>
      </c>
      <c r="C192" s="251" t="s">
        <v>653</v>
      </c>
      <c r="D192" s="240" t="s">
        <v>129</v>
      </c>
      <c r="E192" s="241">
        <v>2.0699999999999998</v>
      </c>
      <c r="F192" s="242"/>
      <c r="G192" s="243">
        <f>ROUND(E192*F192,2)</f>
        <v>0</v>
      </c>
      <c r="H192" s="242"/>
      <c r="I192" s="243">
        <f>ROUND(E192*H192,2)</f>
        <v>0</v>
      </c>
      <c r="J192" s="242"/>
      <c r="K192" s="243">
        <f>ROUND(E192*J192,2)</f>
        <v>0</v>
      </c>
      <c r="L192" s="243">
        <v>21</v>
      </c>
      <c r="M192" s="243">
        <f>G192*(1+L192/100)</f>
        <v>0</v>
      </c>
      <c r="N192" s="241">
        <v>4.7999999999999996E-3</v>
      </c>
      <c r="O192" s="241">
        <f>ROUND(E192*N192,2)</f>
        <v>0.01</v>
      </c>
      <c r="P192" s="241">
        <v>0</v>
      </c>
      <c r="Q192" s="241">
        <f>ROUND(E192*P192,2)</f>
        <v>0</v>
      </c>
      <c r="R192" s="243" t="s">
        <v>300</v>
      </c>
      <c r="S192" s="243" t="s">
        <v>131</v>
      </c>
      <c r="T192" s="244" t="s">
        <v>131</v>
      </c>
      <c r="U192" s="223">
        <v>0.83</v>
      </c>
      <c r="V192" s="223">
        <f>ROUND(E192*U192,2)</f>
        <v>1.72</v>
      </c>
      <c r="W192" s="223"/>
      <c r="X192" s="223" t="s">
        <v>132</v>
      </c>
      <c r="Y192" s="223" t="s">
        <v>133</v>
      </c>
      <c r="Z192" s="213"/>
      <c r="AA192" s="213"/>
      <c r="AB192" s="213"/>
      <c r="AC192" s="213"/>
      <c r="AD192" s="213"/>
      <c r="AE192" s="213"/>
      <c r="AF192" s="213"/>
      <c r="AG192" s="213" t="s">
        <v>134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>
      <c r="A193" s="220"/>
      <c r="B193" s="221"/>
      <c r="C193" s="252" t="s">
        <v>301</v>
      </c>
      <c r="D193" s="245"/>
      <c r="E193" s="245"/>
      <c r="F193" s="245"/>
      <c r="G193" s="245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136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>
      <c r="A194" s="220"/>
      <c r="B194" s="221"/>
      <c r="C194" s="254" t="s">
        <v>654</v>
      </c>
      <c r="D194" s="224"/>
      <c r="E194" s="225">
        <v>1.08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141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>
      <c r="A195" s="220"/>
      <c r="B195" s="221"/>
      <c r="C195" s="254" t="s">
        <v>655</v>
      </c>
      <c r="D195" s="224"/>
      <c r="E195" s="225">
        <v>0.99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141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>
      <c r="A196" s="220"/>
      <c r="B196" s="221"/>
      <c r="C196" s="253"/>
      <c r="D196" s="246"/>
      <c r="E196" s="246"/>
      <c r="F196" s="246"/>
      <c r="G196" s="246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137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>
      <c r="A197" s="231" t="s">
        <v>125</v>
      </c>
      <c r="B197" s="232" t="s">
        <v>79</v>
      </c>
      <c r="C197" s="250" t="s">
        <v>80</v>
      </c>
      <c r="D197" s="233"/>
      <c r="E197" s="234"/>
      <c r="F197" s="235"/>
      <c r="G197" s="235">
        <f>SUMIF(AG198:AG215,"&lt;&gt;NOR",G198:G215)</f>
        <v>0</v>
      </c>
      <c r="H197" s="235"/>
      <c r="I197" s="235">
        <f>SUM(I198:I215)</f>
        <v>0</v>
      </c>
      <c r="J197" s="235"/>
      <c r="K197" s="235">
        <f>SUM(K198:K215)</f>
        <v>0</v>
      </c>
      <c r="L197" s="235"/>
      <c r="M197" s="235">
        <f>SUM(M198:M215)</f>
        <v>0</v>
      </c>
      <c r="N197" s="234"/>
      <c r="O197" s="234">
        <f>SUM(O198:O215)</f>
        <v>231.91</v>
      </c>
      <c r="P197" s="234"/>
      <c r="Q197" s="234">
        <f>SUM(Q198:Q215)</f>
        <v>0</v>
      </c>
      <c r="R197" s="235"/>
      <c r="S197" s="235"/>
      <c r="T197" s="236"/>
      <c r="U197" s="230"/>
      <c r="V197" s="230">
        <f>SUM(V198:V215)</f>
        <v>47.190000000000005</v>
      </c>
      <c r="W197" s="230"/>
      <c r="X197" s="230"/>
      <c r="Y197" s="230"/>
      <c r="AG197" t="s">
        <v>126</v>
      </c>
    </row>
    <row r="198" spans="1:60" ht="22.5" outlineLevel="1">
      <c r="A198" s="238">
        <v>36</v>
      </c>
      <c r="B198" s="239" t="s">
        <v>571</v>
      </c>
      <c r="C198" s="251" t="s">
        <v>572</v>
      </c>
      <c r="D198" s="240" t="s">
        <v>129</v>
      </c>
      <c r="E198" s="241">
        <v>229</v>
      </c>
      <c r="F198" s="242"/>
      <c r="G198" s="243">
        <f>ROUND(E198*F198,2)</f>
        <v>0</v>
      </c>
      <c r="H198" s="242"/>
      <c r="I198" s="243">
        <f>ROUND(E198*H198,2)</f>
        <v>0</v>
      </c>
      <c r="J198" s="242"/>
      <c r="K198" s="243">
        <f>ROUND(E198*J198,2)</f>
        <v>0</v>
      </c>
      <c r="L198" s="243">
        <v>21</v>
      </c>
      <c r="M198" s="243">
        <f>G198*(1+L198/100)</f>
        <v>0</v>
      </c>
      <c r="N198" s="241">
        <v>0.441</v>
      </c>
      <c r="O198" s="241">
        <f>ROUND(E198*N198,2)</f>
        <v>100.99</v>
      </c>
      <c r="P198" s="241">
        <v>0</v>
      </c>
      <c r="Q198" s="241">
        <f>ROUND(E198*P198,2)</f>
        <v>0</v>
      </c>
      <c r="R198" s="243" t="s">
        <v>130</v>
      </c>
      <c r="S198" s="243" t="s">
        <v>131</v>
      </c>
      <c r="T198" s="244" t="s">
        <v>131</v>
      </c>
      <c r="U198" s="223">
        <v>2.9000000000000001E-2</v>
      </c>
      <c r="V198" s="223">
        <f>ROUND(E198*U198,2)</f>
        <v>6.64</v>
      </c>
      <c r="W198" s="223"/>
      <c r="X198" s="223" t="s">
        <v>132</v>
      </c>
      <c r="Y198" s="223" t="s">
        <v>133</v>
      </c>
      <c r="Z198" s="213"/>
      <c r="AA198" s="213"/>
      <c r="AB198" s="213"/>
      <c r="AC198" s="213"/>
      <c r="AD198" s="213"/>
      <c r="AE198" s="213"/>
      <c r="AF198" s="213"/>
      <c r="AG198" s="213" t="s">
        <v>134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>
      <c r="A199" s="220"/>
      <c r="B199" s="221"/>
      <c r="C199" s="254" t="s">
        <v>656</v>
      </c>
      <c r="D199" s="224"/>
      <c r="E199" s="225">
        <v>229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141</v>
      </c>
      <c r="AH199" s="213">
        <v>5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>
      <c r="A200" s="220"/>
      <c r="B200" s="221"/>
      <c r="C200" s="253"/>
      <c r="D200" s="246"/>
      <c r="E200" s="246"/>
      <c r="F200" s="246"/>
      <c r="G200" s="246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137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>
      <c r="A201" s="238">
        <v>37</v>
      </c>
      <c r="B201" s="239" t="s">
        <v>312</v>
      </c>
      <c r="C201" s="251" t="s">
        <v>313</v>
      </c>
      <c r="D201" s="240" t="s">
        <v>129</v>
      </c>
      <c r="E201" s="241">
        <v>229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1">
        <v>0.30651</v>
      </c>
      <c r="O201" s="241">
        <f>ROUND(E201*N201,2)</f>
        <v>70.19</v>
      </c>
      <c r="P201" s="241">
        <v>0</v>
      </c>
      <c r="Q201" s="241">
        <f>ROUND(E201*P201,2)</f>
        <v>0</v>
      </c>
      <c r="R201" s="243" t="s">
        <v>130</v>
      </c>
      <c r="S201" s="243" t="s">
        <v>131</v>
      </c>
      <c r="T201" s="244" t="s">
        <v>131</v>
      </c>
      <c r="U201" s="223">
        <v>2.5000000000000001E-2</v>
      </c>
      <c r="V201" s="223">
        <f>ROUND(E201*U201,2)</f>
        <v>5.73</v>
      </c>
      <c r="W201" s="223"/>
      <c r="X201" s="223" t="s">
        <v>132</v>
      </c>
      <c r="Y201" s="223" t="s">
        <v>133</v>
      </c>
      <c r="Z201" s="213"/>
      <c r="AA201" s="213"/>
      <c r="AB201" s="213"/>
      <c r="AC201" s="213"/>
      <c r="AD201" s="213"/>
      <c r="AE201" s="213"/>
      <c r="AF201" s="213"/>
      <c r="AG201" s="213" t="s">
        <v>134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>
      <c r="A202" s="220"/>
      <c r="B202" s="221"/>
      <c r="C202" s="252" t="s">
        <v>314</v>
      </c>
      <c r="D202" s="245"/>
      <c r="E202" s="245"/>
      <c r="F202" s="245"/>
      <c r="G202" s="245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136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>
      <c r="A203" s="220"/>
      <c r="B203" s="221"/>
      <c r="C203" s="254" t="s">
        <v>656</v>
      </c>
      <c r="D203" s="224"/>
      <c r="E203" s="225">
        <v>229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141</v>
      </c>
      <c r="AH203" s="213">
        <v>5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>
      <c r="A204" s="220"/>
      <c r="B204" s="221"/>
      <c r="C204" s="253"/>
      <c r="D204" s="246"/>
      <c r="E204" s="246"/>
      <c r="F204" s="246"/>
      <c r="G204" s="246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137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>
      <c r="A205" s="238">
        <v>38</v>
      </c>
      <c r="B205" s="239" t="s">
        <v>318</v>
      </c>
      <c r="C205" s="251" t="s">
        <v>319</v>
      </c>
      <c r="D205" s="240" t="s">
        <v>129</v>
      </c>
      <c r="E205" s="241">
        <v>229</v>
      </c>
      <c r="F205" s="242"/>
      <c r="G205" s="243">
        <f>ROUND(E205*F205,2)</f>
        <v>0</v>
      </c>
      <c r="H205" s="242"/>
      <c r="I205" s="243">
        <f>ROUND(E205*H205,2)</f>
        <v>0</v>
      </c>
      <c r="J205" s="242"/>
      <c r="K205" s="243">
        <f>ROUND(E205*J205,2)</f>
        <v>0</v>
      </c>
      <c r="L205" s="243">
        <v>21</v>
      </c>
      <c r="M205" s="243">
        <f>G205*(1+L205/100)</f>
        <v>0</v>
      </c>
      <c r="N205" s="241">
        <v>5.6100000000000004E-3</v>
      </c>
      <c r="O205" s="241">
        <f>ROUND(E205*N205,2)</f>
        <v>1.28</v>
      </c>
      <c r="P205" s="241">
        <v>0</v>
      </c>
      <c r="Q205" s="241">
        <f>ROUND(E205*P205,2)</f>
        <v>0</v>
      </c>
      <c r="R205" s="243" t="s">
        <v>130</v>
      </c>
      <c r="S205" s="243" t="s">
        <v>131</v>
      </c>
      <c r="T205" s="244" t="s">
        <v>131</v>
      </c>
      <c r="U205" s="223">
        <v>4.0000000000000001E-3</v>
      </c>
      <c r="V205" s="223">
        <f>ROUND(E205*U205,2)</f>
        <v>0.92</v>
      </c>
      <c r="W205" s="223"/>
      <c r="X205" s="223" t="s">
        <v>132</v>
      </c>
      <c r="Y205" s="223" t="s">
        <v>133</v>
      </c>
      <c r="Z205" s="213"/>
      <c r="AA205" s="213"/>
      <c r="AB205" s="213"/>
      <c r="AC205" s="213"/>
      <c r="AD205" s="213"/>
      <c r="AE205" s="213"/>
      <c r="AF205" s="213"/>
      <c r="AG205" s="213" t="s">
        <v>134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>
      <c r="A206" s="220"/>
      <c r="B206" s="221"/>
      <c r="C206" s="255"/>
      <c r="D206" s="247"/>
      <c r="E206" s="247"/>
      <c r="F206" s="247"/>
      <c r="G206" s="247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137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22.5" outlineLevel="1">
      <c r="A207" s="238">
        <v>39</v>
      </c>
      <c r="B207" s="239" t="s">
        <v>321</v>
      </c>
      <c r="C207" s="251" t="s">
        <v>322</v>
      </c>
      <c r="D207" s="240" t="s">
        <v>129</v>
      </c>
      <c r="E207" s="241">
        <v>229</v>
      </c>
      <c r="F207" s="242"/>
      <c r="G207" s="243">
        <f>ROUND(E207*F207,2)</f>
        <v>0</v>
      </c>
      <c r="H207" s="242"/>
      <c r="I207" s="243">
        <f>ROUND(E207*H207,2)</f>
        <v>0</v>
      </c>
      <c r="J207" s="242"/>
      <c r="K207" s="243">
        <f>ROUND(E207*J207,2)</f>
        <v>0</v>
      </c>
      <c r="L207" s="243">
        <v>21</v>
      </c>
      <c r="M207" s="243">
        <f>G207*(1+L207/100)</f>
        <v>0</v>
      </c>
      <c r="N207" s="241">
        <v>2.9999999999999997E-4</v>
      </c>
      <c r="O207" s="241">
        <f>ROUND(E207*N207,2)</f>
        <v>7.0000000000000007E-2</v>
      </c>
      <c r="P207" s="241">
        <v>0</v>
      </c>
      <c r="Q207" s="241">
        <f>ROUND(E207*P207,2)</f>
        <v>0</v>
      </c>
      <c r="R207" s="243" t="s">
        <v>130</v>
      </c>
      <c r="S207" s="243" t="s">
        <v>131</v>
      </c>
      <c r="T207" s="244" t="s">
        <v>131</v>
      </c>
      <c r="U207" s="223">
        <v>2E-3</v>
      </c>
      <c r="V207" s="223">
        <f>ROUND(E207*U207,2)</f>
        <v>0.46</v>
      </c>
      <c r="W207" s="223"/>
      <c r="X207" s="223" t="s">
        <v>132</v>
      </c>
      <c r="Y207" s="223" t="s">
        <v>133</v>
      </c>
      <c r="Z207" s="213"/>
      <c r="AA207" s="213"/>
      <c r="AB207" s="213"/>
      <c r="AC207" s="213"/>
      <c r="AD207" s="213"/>
      <c r="AE207" s="213"/>
      <c r="AF207" s="213"/>
      <c r="AG207" s="213" t="s">
        <v>134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>
      <c r="A208" s="220"/>
      <c r="B208" s="221"/>
      <c r="C208" s="252" t="s">
        <v>657</v>
      </c>
      <c r="D208" s="245"/>
      <c r="E208" s="245"/>
      <c r="F208" s="245"/>
      <c r="G208" s="245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136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>
      <c r="A209" s="220"/>
      <c r="B209" s="221"/>
      <c r="C209" s="253"/>
      <c r="D209" s="246"/>
      <c r="E209" s="246"/>
      <c r="F209" s="246"/>
      <c r="G209" s="246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137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>
      <c r="A210" s="238">
        <v>40</v>
      </c>
      <c r="B210" s="239" t="s">
        <v>324</v>
      </c>
      <c r="C210" s="251" t="s">
        <v>325</v>
      </c>
      <c r="D210" s="240" t="s">
        <v>129</v>
      </c>
      <c r="E210" s="241">
        <v>229</v>
      </c>
      <c r="F210" s="242"/>
      <c r="G210" s="243">
        <f>ROUND(E210*F210,2)</f>
        <v>0</v>
      </c>
      <c r="H210" s="242"/>
      <c r="I210" s="243">
        <f>ROUND(E210*H210,2)</f>
        <v>0</v>
      </c>
      <c r="J210" s="242"/>
      <c r="K210" s="243">
        <f>ROUND(E210*J210,2)</f>
        <v>0</v>
      </c>
      <c r="L210" s="243">
        <v>21</v>
      </c>
      <c r="M210" s="243">
        <f>G210*(1+L210/100)</f>
        <v>0</v>
      </c>
      <c r="N210" s="241">
        <v>0.10373</v>
      </c>
      <c r="O210" s="241">
        <f>ROUND(E210*N210,2)</f>
        <v>23.75</v>
      </c>
      <c r="P210" s="241">
        <v>0</v>
      </c>
      <c r="Q210" s="241">
        <f>ROUND(E210*P210,2)</f>
        <v>0</v>
      </c>
      <c r="R210" s="243" t="s">
        <v>130</v>
      </c>
      <c r="S210" s="243" t="s">
        <v>131</v>
      </c>
      <c r="T210" s="244" t="s">
        <v>131</v>
      </c>
      <c r="U210" s="223">
        <v>6.4000000000000001E-2</v>
      </c>
      <c r="V210" s="223">
        <f>ROUND(E210*U210,2)</f>
        <v>14.66</v>
      </c>
      <c r="W210" s="223"/>
      <c r="X210" s="223" t="s">
        <v>132</v>
      </c>
      <c r="Y210" s="223" t="s">
        <v>133</v>
      </c>
      <c r="Z210" s="213"/>
      <c r="AA210" s="213"/>
      <c r="AB210" s="213"/>
      <c r="AC210" s="213"/>
      <c r="AD210" s="213"/>
      <c r="AE210" s="213"/>
      <c r="AF210" s="213"/>
      <c r="AG210" s="213" t="s">
        <v>134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>
      <c r="A211" s="220"/>
      <c r="B211" s="221"/>
      <c r="C211" s="254" t="s">
        <v>576</v>
      </c>
      <c r="D211" s="224"/>
      <c r="E211" s="225">
        <v>229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141</v>
      </c>
      <c r="AH211" s="213">
        <v>5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>
      <c r="A212" s="220"/>
      <c r="B212" s="221"/>
      <c r="C212" s="253"/>
      <c r="D212" s="246"/>
      <c r="E212" s="246"/>
      <c r="F212" s="246"/>
      <c r="G212" s="246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137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22.5" outlineLevel="1">
      <c r="A213" s="238">
        <v>41</v>
      </c>
      <c r="B213" s="239" t="s">
        <v>658</v>
      </c>
      <c r="C213" s="251" t="s">
        <v>659</v>
      </c>
      <c r="D213" s="240" t="s">
        <v>129</v>
      </c>
      <c r="E213" s="241">
        <v>229</v>
      </c>
      <c r="F213" s="242"/>
      <c r="G213" s="243">
        <f>ROUND(E213*F213,2)</f>
        <v>0</v>
      </c>
      <c r="H213" s="242"/>
      <c r="I213" s="243">
        <f>ROUND(E213*H213,2)</f>
        <v>0</v>
      </c>
      <c r="J213" s="242"/>
      <c r="K213" s="243">
        <f>ROUND(E213*J213,2)</f>
        <v>0</v>
      </c>
      <c r="L213" s="243">
        <v>21</v>
      </c>
      <c r="M213" s="243">
        <f>G213*(1+L213/100)</f>
        <v>0</v>
      </c>
      <c r="N213" s="241">
        <v>0.15559000000000001</v>
      </c>
      <c r="O213" s="241">
        <f>ROUND(E213*N213,2)</f>
        <v>35.630000000000003</v>
      </c>
      <c r="P213" s="241">
        <v>0</v>
      </c>
      <c r="Q213" s="241">
        <f>ROUND(E213*P213,2)</f>
        <v>0</v>
      </c>
      <c r="R213" s="243" t="s">
        <v>130</v>
      </c>
      <c r="S213" s="243" t="s">
        <v>131</v>
      </c>
      <c r="T213" s="244" t="s">
        <v>131</v>
      </c>
      <c r="U213" s="223">
        <v>8.2000000000000003E-2</v>
      </c>
      <c r="V213" s="223">
        <f>ROUND(E213*U213,2)</f>
        <v>18.78</v>
      </c>
      <c r="W213" s="223"/>
      <c r="X213" s="223" t="s">
        <v>132</v>
      </c>
      <c r="Y213" s="223" t="s">
        <v>133</v>
      </c>
      <c r="Z213" s="213"/>
      <c r="AA213" s="213"/>
      <c r="AB213" s="213"/>
      <c r="AC213" s="213"/>
      <c r="AD213" s="213"/>
      <c r="AE213" s="213"/>
      <c r="AF213" s="213"/>
      <c r="AG213" s="213" t="s">
        <v>134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>
      <c r="A214" s="220"/>
      <c r="B214" s="221"/>
      <c r="C214" s="254" t="s">
        <v>656</v>
      </c>
      <c r="D214" s="224"/>
      <c r="E214" s="225">
        <v>229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141</v>
      </c>
      <c r="AH214" s="213">
        <v>5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>
      <c r="A215" s="220"/>
      <c r="B215" s="221"/>
      <c r="C215" s="253"/>
      <c r="D215" s="246"/>
      <c r="E215" s="246"/>
      <c r="F215" s="246"/>
      <c r="G215" s="246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137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>
      <c r="A216" s="231" t="s">
        <v>125</v>
      </c>
      <c r="B216" s="232" t="s">
        <v>81</v>
      </c>
      <c r="C216" s="250" t="s">
        <v>82</v>
      </c>
      <c r="D216" s="233"/>
      <c r="E216" s="234"/>
      <c r="F216" s="235"/>
      <c r="G216" s="235">
        <f>SUMIF(AG217:AG338,"&lt;&gt;NOR",G217:G338)</f>
        <v>0</v>
      </c>
      <c r="H216" s="235"/>
      <c r="I216" s="235">
        <f>SUM(I217:I338)</f>
        <v>0</v>
      </c>
      <c r="J216" s="235"/>
      <c r="K216" s="235">
        <f>SUM(K217:K338)</f>
        <v>0</v>
      </c>
      <c r="L216" s="235"/>
      <c r="M216" s="235">
        <f>SUM(M217:M338)</f>
        <v>0</v>
      </c>
      <c r="N216" s="234"/>
      <c r="O216" s="234">
        <f>SUM(O217:O338)</f>
        <v>5.4099999999999975</v>
      </c>
      <c r="P216" s="234"/>
      <c r="Q216" s="234">
        <f>SUM(Q217:Q338)</f>
        <v>0</v>
      </c>
      <c r="R216" s="235"/>
      <c r="S216" s="235"/>
      <c r="T216" s="236"/>
      <c r="U216" s="230"/>
      <c r="V216" s="230">
        <f>SUM(V217:V338)</f>
        <v>308.20999999999998</v>
      </c>
      <c r="W216" s="230"/>
      <c r="X216" s="230"/>
      <c r="Y216" s="230"/>
      <c r="AG216" t="s">
        <v>126</v>
      </c>
    </row>
    <row r="217" spans="1:60" outlineLevel="1">
      <c r="A217" s="238">
        <v>42</v>
      </c>
      <c r="B217" s="239" t="s">
        <v>660</v>
      </c>
      <c r="C217" s="251" t="s">
        <v>661</v>
      </c>
      <c r="D217" s="240" t="s">
        <v>310</v>
      </c>
      <c r="E217" s="241">
        <v>1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1">
        <v>0</v>
      </c>
      <c r="O217" s="241">
        <f>ROUND(E217*N217,2)</f>
        <v>0</v>
      </c>
      <c r="P217" s="241">
        <v>0</v>
      </c>
      <c r="Q217" s="241">
        <f>ROUND(E217*P217,2)</f>
        <v>0</v>
      </c>
      <c r="R217" s="243" t="s">
        <v>300</v>
      </c>
      <c r="S217" s="243" t="s">
        <v>131</v>
      </c>
      <c r="T217" s="244" t="s">
        <v>131</v>
      </c>
      <c r="U217" s="223">
        <v>9.1829999999999998</v>
      </c>
      <c r="V217" s="223">
        <f>ROUND(E217*U217,2)</f>
        <v>9.18</v>
      </c>
      <c r="W217" s="223"/>
      <c r="X217" s="223" t="s">
        <v>132</v>
      </c>
      <c r="Y217" s="223" t="s">
        <v>133</v>
      </c>
      <c r="Z217" s="213"/>
      <c r="AA217" s="213"/>
      <c r="AB217" s="213"/>
      <c r="AC217" s="213"/>
      <c r="AD217" s="213"/>
      <c r="AE217" s="213"/>
      <c r="AF217" s="213"/>
      <c r="AG217" s="213" t="s">
        <v>134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2">
      <c r="A218" s="220"/>
      <c r="B218" s="221"/>
      <c r="C218" s="252" t="s">
        <v>662</v>
      </c>
      <c r="D218" s="245"/>
      <c r="E218" s="245"/>
      <c r="F218" s="245"/>
      <c r="G218" s="245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136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48" t="str">
        <f>C218</f>
        <v>ohlášení uzavírání vody, uzavření a otevření šoupat, vypuštění a napuštění vody, odvzdušnění potrubí, strojní nebo ruční výřez potrubí, nutné úpravy výkopu v prostoru provádění,</v>
      </c>
      <c r="BB218" s="213"/>
      <c r="BC218" s="213"/>
      <c r="BD218" s="213"/>
      <c r="BE218" s="213"/>
      <c r="BF218" s="213"/>
      <c r="BG218" s="213"/>
      <c r="BH218" s="213"/>
    </row>
    <row r="219" spans="1:60" outlineLevel="2">
      <c r="A219" s="220"/>
      <c r="B219" s="221"/>
      <c r="C219" s="253"/>
      <c r="D219" s="246"/>
      <c r="E219" s="246"/>
      <c r="F219" s="246"/>
      <c r="G219" s="246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137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>
      <c r="A220" s="238">
        <v>43</v>
      </c>
      <c r="B220" s="239" t="s">
        <v>663</v>
      </c>
      <c r="C220" s="251" t="s">
        <v>664</v>
      </c>
      <c r="D220" s="240" t="s">
        <v>310</v>
      </c>
      <c r="E220" s="241">
        <v>1</v>
      </c>
      <c r="F220" s="242"/>
      <c r="G220" s="243">
        <f>ROUND(E220*F220,2)</f>
        <v>0</v>
      </c>
      <c r="H220" s="242"/>
      <c r="I220" s="243">
        <f>ROUND(E220*H220,2)</f>
        <v>0</v>
      </c>
      <c r="J220" s="242"/>
      <c r="K220" s="243">
        <f>ROUND(E220*J220,2)</f>
        <v>0</v>
      </c>
      <c r="L220" s="243">
        <v>21</v>
      </c>
      <c r="M220" s="243">
        <f>G220*(1+L220/100)</f>
        <v>0</v>
      </c>
      <c r="N220" s="241">
        <v>0</v>
      </c>
      <c r="O220" s="241">
        <f>ROUND(E220*N220,2)</f>
        <v>0</v>
      </c>
      <c r="P220" s="241">
        <v>0</v>
      </c>
      <c r="Q220" s="241">
        <f>ROUND(E220*P220,2)</f>
        <v>0</v>
      </c>
      <c r="R220" s="243" t="s">
        <v>300</v>
      </c>
      <c r="S220" s="243" t="s">
        <v>131</v>
      </c>
      <c r="T220" s="244" t="s">
        <v>131</v>
      </c>
      <c r="U220" s="223">
        <v>10.923</v>
      </c>
      <c r="V220" s="223">
        <f>ROUND(E220*U220,2)</f>
        <v>10.92</v>
      </c>
      <c r="W220" s="223"/>
      <c r="X220" s="223" t="s">
        <v>132</v>
      </c>
      <c r="Y220" s="223" t="s">
        <v>133</v>
      </c>
      <c r="Z220" s="213"/>
      <c r="AA220" s="213"/>
      <c r="AB220" s="213"/>
      <c r="AC220" s="213"/>
      <c r="AD220" s="213"/>
      <c r="AE220" s="213"/>
      <c r="AF220" s="213"/>
      <c r="AG220" s="213" t="s">
        <v>134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2">
      <c r="A221" s="220"/>
      <c r="B221" s="221"/>
      <c r="C221" s="252" t="s">
        <v>662</v>
      </c>
      <c r="D221" s="245"/>
      <c r="E221" s="245"/>
      <c r="F221" s="245"/>
      <c r="G221" s="245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136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48" t="str">
        <f>C221</f>
        <v>ohlášení uzavírání vody, uzavření a otevření šoupat, vypuštění a napuštění vody, odvzdušnění potrubí, strojní nebo ruční výřez potrubí, nutné úpravy výkopu v prostoru provádění,</v>
      </c>
      <c r="BB221" s="213"/>
      <c r="BC221" s="213"/>
      <c r="BD221" s="213"/>
      <c r="BE221" s="213"/>
      <c r="BF221" s="213"/>
      <c r="BG221" s="213"/>
      <c r="BH221" s="213"/>
    </row>
    <row r="222" spans="1:60" outlineLevel="2">
      <c r="A222" s="220"/>
      <c r="B222" s="221"/>
      <c r="C222" s="253"/>
      <c r="D222" s="246"/>
      <c r="E222" s="246"/>
      <c r="F222" s="246"/>
      <c r="G222" s="246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137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>
      <c r="A223" s="238">
        <v>44</v>
      </c>
      <c r="B223" s="239" t="s">
        <v>665</v>
      </c>
      <c r="C223" s="251" t="s">
        <v>666</v>
      </c>
      <c r="D223" s="240" t="s">
        <v>310</v>
      </c>
      <c r="E223" s="241">
        <v>13</v>
      </c>
      <c r="F223" s="242"/>
      <c r="G223" s="243">
        <f>ROUND(E223*F223,2)</f>
        <v>0</v>
      </c>
      <c r="H223" s="242"/>
      <c r="I223" s="243">
        <f>ROUND(E223*H223,2)</f>
        <v>0</v>
      </c>
      <c r="J223" s="242"/>
      <c r="K223" s="243">
        <f>ROUND(E223*J223,2)</f>
        <v>0</v>
      </c>
      <c r="L223" s="243">
        <v>21</v>
      </c>
      <c r="M223" s="243">
        <f>G223*(1+L223/100)</f>
        <v>0</v>
      </c>
      <c r="N223" s="241">
        <v>2.2000000000000001E-4</v>
      </c>
      <c r="O223" s="241">
        <f>ROUND(E223*N223,2)</f>
        <v>0</v>
      </c>
      <c r="P223" s="241">
        <v>0</v>
      </c>
      <c r="Q223" s="241">
        <f>ROUND(E223*P223,2)</f>
        <v>0</v>
      </c>
      <c r="R223" s="243" t="s">
        <v>300</v>
      </c>
      <c r="S223" s="243" t="s">
        <v>131</v>
      </c>
      <c r="T223" s="244" t="s">
        <v>131</v>
      </c>
      <c r="U223" s="223">
        <v>0.76</v>
      </c>
      <c r="V223" s="223">
        <f>ROUND(E223*U223,2)</f>
        <v>9.8800000000000008</v>
      </c>
      <c r="W223" s="223"/>
      <c r="X223" s="223" t="s">
        <v>132</v>
      </c>
      <c r="Y223" s="223" t="s">
        <v>133</v>
      </c>
      <c r="Z223" s="213"/>
      <c r="AA223" s="213"/>
      <c r="AB223" s="213"/>
      <c r="AC223" s="213"/>
      <c r="AD223" s="213"/>
      <c r="AE223" s="213"/>
      <c r="AF223" s="213"/>
      <c r="AG223" s="213" t="s">
        <v>134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>
      <c r="A224" s="220"/>
      <c r="B224" s="221"/>
      <c r="C224" s="254" t="s">
        <v>667</v>
      </c>
      <c r="D224" s="224"/>
      <c r="E224" s="225">
        <v>4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141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>
      <c r="A225" s="220"/>
      <c r="B225" s="221"/>
      <c r="C225" s="254" t="s">
        <v>668</v>
      </c>
      <c r="D225" s="224"/>
      <c r="E225" s="225">
        <v>1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141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>
      <c r="A226" s="220"/>
      <c r="B226" s="221"/>
      <c r="C226" s="254" t="s">
        <v>669</v>
      </c>
      <c r="D226" s="224"/>
      <c r="E226" s="225">
        <v>4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141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>
      <c r="A227" s="220"/>
      <c r="B227" s="221"/>
      <c r="C227" s="254" t="s">
        <v>670</v>
      </c>
      <c r="D227" s="224"/>
      <c r="E227" s="225">
        <v>4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141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>
      <c r="A228" s="220"/>
      <c r="B228" s="221"/>
      <c r="C228" s="253"/>
      <c r="D228" s="246"/>
      <c r="E228" s="246"/>
      <c r="F228" s="246"/>
      <c r="G228" s="246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137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>
      <c r="A229" s="238">
        <v>45</v>
      </c>
      <c r="B229" s="239" t="s">
        <v>671</v>
      </c>
      <c r="C229" s="251" t="s">
        <v>672</v>
      </c>
      <c r="D229" s="240" t="s">
        <v>310</v>
      </c>
      <c r="E229" s="241">
        <v>2</v>
      </c>
      <c r="F229" s="242"/>
      <c r="G229" s="243">
        <f>ROUND(E229*F229,2)</f>
        <v>0</v>
      </c>
      <c r="H229" s="242"/>
      <c r="I229" s="243">
        <f>ROUND(E229*H229,2)</f>
        <v>0</v>
      </c>
      <c r="J229" s="242"/>
      <c r="K229" s="243">
        <f>ROUND(E229*J229,2)</f>
        <v>0</v>
      </c>
      <c r="L229" s="243">
        <v>21</v>
      </c>
      <c r="M229" s="243">
        <f>G229*(1+L229/100)</f>
        <v>0</v>
      </c>
      <c r="N229" s="241">
        <v>2.81E-3</v>
      </c>
      <c r="O229" s="241">
        <f>ROUND(E229*N229,2)</f>
        <v>0.01</v>
      </c>
      <c r="P229" s="241">
        <v>0</v>
      </c>
      <c r="Q229" s="241">
        <f>ROUND(E229*P229,2)</f>
        <v>0</v>
      </c>
      <c r="R229" s="243" t="s">
        <v>300</v>
      </c>
      <c r="S229" s="243" t="s">
        <v>131</v>
      </c>
      <c r="T229" s="244" t="s">
        <v>131</v>
      </c>
      <c r="U229" s="223">
        <v>1.04</v>
      </c>
      <c r="V229" s="223">
        <f>ROUND(E229*U229,2)</f>
        <v>2.08</v>
      </c>
      <c r="W229" s="223"/>
      <c r="X229" s="223" t="s">
        <v>132</v>
      </c>
      <c r="Y229" s="223" t="s">
        <v>133</v>
      </c>
      <c r="Z229" s="213"/>
      <c r="AA229" s="213"/>
      <c r="AB229" s="213"/>
      <c r="AC229" s="213"/>
      <c r="AD229" s="213"/>
      <c r="AE229" s="213"/>
      <c r="AF229" s="213"/>
      <c r="AG229" s="213" t="s">
        <v>134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>
      <c r="A230" s="220"/>
      <c r="B230" s="221"/>
      <c r="C230" s="255"/>
      <c r="D230" s="247"/>
      <c r="E230" s="247"/>
      <c r="F230" s="247"/>
      <c r="G230" s="247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137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1">
      <c r="A231" s="238">
        <v>46</v>
      </c>
      <c r="B231" s="239" t="s">
        <v>673</v>
      </c>
      <c r="C231" s="251" t="s">
        <v>674</v>
      </c>
      <c r="D231" s="240" t="s">
        <v>310</v>
      </c>
      <c r="E231" s="241">
        <v>1</v>
      </c>
      <c r="F231" s="242"/>
      <c r="G231" s="243">
        <f>ROUND(E231*F231,2)</f>
        <v>0</v>
      </c>
      <c r="H231" s="242"/>
      <c r="I231" s="243">
        <f>ROUND(E231*H231,2)</f>
        <v>0</v>
      </c>
      <c r="J231" s="242"/>
      <c r="K231" s="243">
        <f>ROUND(E231*J231,2)</f>
        <v>0</v>
      </c>
      <c r="L231" s="243">
        <v>21</v>
      </c>
      <c r="M231" s="243">
        <f>G231*(1+L231/100)</f>
        <v>0</v>
      </c>
      <c r="N231" s="241">
        <v>4.1999999999999997E-3</v>
      </c>
      <c r="O231" s="241">
        <f>ROUND(E231*N231,2)</f>
        <v>0</v>
      </c>
      <c r="P231" s="241">
        <v>0</v>
      </c>
      <c r="Q231" s="241">
        <f>ROUND(E231*P231,2)</f>
        <v>0</v>
      </c>
      <c r="R231" s="243" t="s">
        <v>300</v>
      </c>
      <c r="S231" s="243" t="s">
        <v>131</v>
      </c>
      <c r="T231" s="244" t="s">
        <v>131</v>
      </c>
      <c r="U231" s="223">
        <v>1.4350000000000001</v>
      </c>
      <c r="V231" s="223">
        <f>ROUND(E231*U231,2)</f>
        <v>1.44</v>
      </c>
      <c r="W231" s="223"/>
      <c r="X231" s="223" t="s">
        <v>132</v>
      </c>
      <c r="Y231" s="223" t="s">
        <v>133</v>
      </c>
      <c r="Z231" s="213"/>
      <c r="AA231" s="213"/>
      <c r="AB231" s="213"/>
      <c r="AC231" s="213"/>
      <c r="AD231" s="213"/>
      <c r="AE231" s="213"/>
      <c r="AF231" s="213"/>
      <c r="AG231" s="213" t="s">
        <v>134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>
      <c r="A232" s="220"/>
      <c r="B232" s="221"/>
      <c r="C232" s="255"/>
      <c r="D232" s="247"/>
      <c r="E232" s="247"/>
      <c r="F232" s="247"/>
      <c r="G232" s="247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137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>
      <c r="A233" s="238">
        <v>47</v>
      </c>
      <c r="B233" s="239" t="s">
        <v>675</v>
      </c>
      <c r="C233" s="251" t="s">
        <v>676</v>
      </c>
      <c r="D233" s="240" t="s">
        <v>157</v>
      </c>
      <c r="E233" s="241">
        <v>32.5</v>
      </c>
      <c r="F233" s="242"/>
      <c r="G233" s="243">
        <f>ROUND(E233*F233,2)</f>
        <v>0</v>
      </c>
      <c r="H233" s="242"/>
      <c r="I233" s="243">
        <f>ROUND(E233*H233,2)</f>
        <v>0</v>
      </c>
      <c r="J233" s="242"/>
      <c r="K233" s="243">
        <f>ROUND(E233*J233,2)</f>
        <v>0</v>
      </c>
      <c r="L233" s="243">
        <v>21</v>
      </c>
      <c r="M233" s="243">
        <f>G233*(1+L233/100)</f>
        <v>0</v>
      </c>
      <c r="N233" s="241">
        <v>0</v>
      </c>
      <c r="O233" s="241">
        <f>ROUND(E233*N233,2)</f>
        <v>0</v>
      </c>
      <c r="P233" s="241">
        <v>0</v>
      </c>
      <c r="Q233" s="241">
        <f>ROUND(E233*P233,2)</f>
        <v>0</v>
      </c>
      <c r="R233" s="243" t="s">
        <v>300</v>
      </c>
      <c r="S233" s="243" t="s">
        <v>131</v>
      </c>
      <c r="T233" s="244" t="s">
        <v>131</v>
      </c>
      <c r="U233" s="223">
        <v>0.03</v>
      </c>
      <c r="V233" s="223">
        <f>ROUND(E233*U233,2)</f>
        <v>0.98</v>
      </c>
      <c r="W233" s="223"/>
      <c r="X233" s="223" t="s">
        <v>132</v>
      </c>
      <c r="Y233" s="223" t="s">
        <v>133</v>
      </c>
      <c r="Z233" s="213"/>
      <c r="AA233" s="213"/>
      <c r="AB233" s="213"/>
      <c r="AC233" s="213"/>
      <c r="AD233" s="213"/>
      <c r="AE233" s="213"/>
      <c r="AF233" s="213"/>
      <c r="AG233" s="213" t="s">
        <v>134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>
      <c r="A234" s="220"/>
      <c r="B234" s="221"/>
      <c r="C234" s="252" t="s">
        <v>301</v>
      </c>
      <c r="D234" s="245"/>
      <c r="E234" s="245"/>
      <c r="F234" s="245"/>
      <c r="G234" s="245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136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>
      <c r="A235" s="220"/>
      <c r="B235" s="221"/>
      <c r="C235" s="254" t="s">
        <v>677</v>
      </c>
      <c r="D235" s="224"/>
      <c r="E235" s="225">
        <v>32.5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141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>
      <c r="A236" s="220"/>
      <c r="B236" s="221"/>
      <c r="C236" s="253"/>
      <c r="D236" s="246"/>
      <c r="E236" s="246"/>
      <c r="F236" s="246"/>
      <c r="G236" s="246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137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>
      <c r="A237" s="238">
        <v>48</v>
      </c>
      <c r="B237" s="239" t="s">
        <v>678</v>
      </c>
      <c r="C237" s="251" t="s">
        <v>679</v>
      </c>
      <c r="D237" s="240" t="s">
        <v>157</v>
      </c>
      <c r="E237" s="241">
        <v>320</v>
      </c>
      <c r="F237" s="242"/>
      <c r="G237" s="243">
        <f>ROUND(E237*F237,2)</f>
        <v>0</v>
      </c>
      <c r="H237" s="242"/>
      <c r="I237" s="243">
        <f>ROUND(E237*H237,2)</f>
        <v>0</v>
      </c>
      <c r="J237" s="242"/>
      <c r="K237" s="243">
        <f>ROUND(E237*J237,2)</f>
        <v>0</v>
      </c>
      <c r="L237" s="243">
        <v>21</v>
      </c>
      <c r="M237" s="243">
        <f>G237*(1+L237/100)</f>
        <v>0</v>
      </c>
      <c r="N237" s="241">
        <v>0</v>
      </c>
      <c r="O237" s="241">
        <f>ROUND(E237*N237,2)</f>
        <v>0</v>
      </c>
      <c r="P237" s="241">
        <v>0</v>
      </c>
      <c r="Q237" s="241">
        <f>ROUND(E237*P237,2)</f>
        <v>0</v>
      </c>
      <c r="R237" s="243" t="s">
        <v>300</v>
      </c>
      <c r="S237" s="243" t="s">
        <v>131</v>
      </c>
      <c r="T237" s="244" t="s">
        <v>131</v>
      </c>
      <c r="U237" s="223">
        <v>0.13</v>
      </c>
      <c r="V237" s="223">
        <f>ROUND(E237*U237,2)</f>
        <v>41.6</v>
      </c>
      <c r="W237" s="223"/>
      <c r="X237" s="223" t="s">
        <v>132</v>
      </c>
      <c r="Y237" s="223" t="s">
        <v>133</v>
      </c>
      <c r="Z237" s="213"/>
      <c r="AA237" s="213"/>
      <c r="AB237" s="213"/>
      <c r="AC237" s="213"/>
      <c r="AD237" s="213"/>
      <c r="AE237" s="213"/>
      <c r="AF237" s="213"/>
      <c r="AG237" s="213" t="s">
        <v>134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>
      <c r="A238" s="220"/>
      <c r="B238" s="221"/>
      <c r="C238" s="252" t="s">
        <v>301</v>
      </c>
      <c r="D238" s="245"/>
      <c r="E238" s="245"/>
      <c r="F238" s="245"/>
      <c r="G238" s="245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136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>
      <c r="A239" s="220"/>
      <c r="B239" s="221"/>
      <c r="C239" s="254" t="s">
        <v>680</v>
      </c>
      <c r="D239" s="224"/>
      <c r="E239" s="225">
        <v>305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141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>
      <c r="A240" s="220"/>
      <c r="B240" s="221"/>
      <c r="C240" s="254" t="s">
        <v>681</v>
      </c>
      <c r="D240" s="224"/>
      <c r="E240" s="225">
        <v>13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141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>
      <c r="A241" s="220"/>
      <c r="B241" s="221"/>
      <c r="C241" s="254" t="s">
        <v>682</v>
      </c>
      <c r="D241" s="224"/>
      <c r="E241" s="225">
        <v>2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141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>
      <c r="A242" s="220"/>
      <c r="B242" s="221"/>
      <c r="C242" s="253"/>
      <c r="D242" s="246"/>
      <c r="E242" s="246"/>
      <c r="F242" s="246"/>
      <c r="G242" s="246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137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>
      <c r="A243" s="238">
        <v>49</v>
      </c>
      <c r="B243" s="239" t="s">
        <v>683</v>
      </c>
      <c r="C243" s="251" t="s">
        <v>684</v>
      </c>
      <c r="D243" s="240" t="s">
        <v>310</v>
      </c>
      <c r="E243" s="241">
        <v>20</v>
      </c>
      <c r="F243" s="242"/>
      <c r="G243" s="243">
        <f>ROUND(E243*F243,2)</f>
        <v>0</v>
      </c>
      <c r="H243" s="242"/>
      <c r="I243" s="243">
        <f>ROUND(E243*H243,2)</f>
        <v>0</v>
      </c>
      <c r="J243" s="242"/>
      <c r="K243" s="243">
        <f>ROUND(E243*J243,2)</f>
        <v>0</v>
      </c>
      <c r="L243" s="243">
        <v>21</v>
      </c>
      <c r="M243" s="243">
        <f>G243*(1+L243/100)</f>
        <v>0</v>
      </c>
      <c r="N243" s="241">
        <v>0</v>
      </c>
      <c r="O243" s="241">
        <f>ROUND(E243*N243,2)</f>
        <v>0</v>
      </c>
      <c r="P243" s="241">
        <v>0</v>
      </c>
      <c r="Q243" s="241">
        <f>ROUND(E243*P243,2)</f>
        <v>0</v>
      </c>
      <c r="R243" s="243" t="s">
        <v>300</v>
      </c>
      <c r="S243" s="243" t="s">
        <v>131</v>
      </c>
      <c r="T243" s="244" t="s">
        <v>131</v>
      </c>
      <c r="U243" s="223">
        <v>0.16632</v>
      </c>
      <c r="V243" s="223">
        <f>ROUND(E243*U243,2)</f>
        <v>3.33</v>
      </c>
      <c r="W243" s="223"/>
      <c r="X243" s="223" t="s">
        <v>132</v>
      </c>
      <c r="Y243" s="223" t="s">
        <v>133</v>
      </c>
      <c r="Z243" s="213"/>
      <c r="AA243" s="213"/>
      <c r="AB243" s="213"/>
      <c r="AC243" s="213"/>
      <c r="AD243" s="213"/>
      <c r="AE243" s="213"/>
      <c r="AF243" s="213"/>
      <c r="AG243" s="213" t="s">
        <v>134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>
      <c r="A244" s="220"/>
      <c r="B244" s="221"/>
      <c r="C244" s="252" t="s">
        <v>301</v>
      </c>
      <c r="D244" s="245"/>
      <c r="E244" s="245"/>
      <c r="F244" s="245"/>
      <c r="G244" s="245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136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>
      <c r="A245" s="220"/>
      <c r="B245" s="221"/>
      <c r="C245" s="253"/>
      <c r="D245" s="246"/>
      <c r="E245" s="246"/>
      <c r="F245" s="246"/>
      <c r="G245" s="246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137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>
      <c r="A246" s="238">
        <v>50</v>
      </c>
      <c r="B246" s="239" t="s">
        <v>685</v>
      </c>
      <c r="C246" s="251" t="s">
        <v>686</v>
      </c>
      <c r="D246" s="240" t="s">
        <v>310</v>
      </c>
      <c r="E246" s="241">
        <v>20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21</v>
      </c>
      <c r="M246" s="243">
        <f>G246*(1+L246/100)</f>
        <v>0</v>
      </c>
      <c r="N246" s="241">
        <v>0</v>
      </c>
      <c r="O246" s="241">
        <f>ROUND(E246*N246,2)</f>
        <v>0</v>
      </c>
      <c r="P246" s="241">
        <v>0</v>
      </c>
      <c r="Q246" s="241">
        <f>ROUND(E246*P246,2)</f>
        <v>0</v>
      </c>
      <c r="R246" s="243" t="s">
        <v>300</v>
      </c>
      <c r="S246" s="243" t="s">
        <v>131</v>
      </c>
      <c r="T246" s="244" t="s">
        <v>131</v>
      </c>
      <c r="U246" s="223">
        <v>0.28000000000000003</v>
      </c>
      <c r="V246" s="223">
        <f>ROUND(E246*U246,2)</f>
        <v>5.6</v>
      </c>
      <c r="W246" s="223"/>
      <c r="X246" s="223" t="s">
        <v>132</v>
      </c>
      <c r="Y246" s="223" t="s">
        <v>133</v>
      </c>
      <c r="Z246" s="213"/>
      <c r="AA246" s="213"/>
      <c r="AB246" s="213"/>
      <c r="AC246" s="213"/>
      <c r="AD246" s="213"/>
      <c r="AE246" s="213"/>
      <c r="AF246" s="213"/>
      <c r="AG246" s="213" t="s">
        <v>134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>
      <c r="A247" s="220"/>
      <c r="B247" s="221"/>
      <c r="C247" s="252" t="s">
        <v>301</v>
      </c>
      <c r="D247" s="245"/>
      <c r="E247" s="245"/>
      <c r="F247" s="245"/>
      <c r="G247" s="245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136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>
      <c r="A248" s="220"/>
      <c r="B248" s="221"/>
      <c r="C248" s="254" t="s">
        <v>687</v>
      </c>
      <c r="D248" s="224"/>
      <c r="E248" s="225">
        <v>8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141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>
      <c r="A249" s="220"/>
      <c r="B249" s="221"/>
      <c r="C249" s="254" t="s">
        <v>688</v>
      </c>
      <c r="D249" s="224"/>
      <c r="E249" s="225">
        <v>6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141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>
      <c r="A250" s="220"/>
      <c r="B250" s="221"/>
      <c r="C250" s="254" t="s">
        <v>689</v>
      </c>
      <c r="D250" s="224"/>
      <c r="E250" s="225">
        <v>6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141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>
      <c r="A251" s="220"/>
      <c r="B251" s="221"/>
      <c r="C251" s="253"/>
      <c r="D251" s="246"/>
      <c r="E251" s="246"/>
      <c r="F251" s="246"/>
      <c r="G251" s="246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137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>
      <c r="A252" s="238">
        <v>51</v>
      </c>
      <c r="B252" s="239" t="s">
        <v>690</v>
      </c>
      <c r="C252" s="251" t="s">
        <v>691</v>
      </c>
      <c r="D252" s="240" t="s">
        <v>310</v>
      </c>
      <c r="E252" s="241">
        <v>20</v>
      </c>
      <c r="F252" s="242"/>
      <c r="G252" s="243">
        <f>ROUND(E252*F252,2)</f>
        <v>0</v>
      </c>
      <c r="H252" s="242"/>
      <c r="I252" s="243">
        <f>ROUND(E252*H252,2)</f>
        <v>0</v>
      </c>
      <c r="J252" s="242"/>
      <c r="K252" s="243">
        <f>ROUND(E252*J252,2)</f>
        <v>0</v>
      </c>
      <c r="L252" s="243">
        <v>21</v>
      </c>
      <c r="M252" s="243">
        <f>G252*(1+L252/100)</f>
        <v>0</v>
      </c>
      <c r="N252" s="241">
        <v>2.0000000000000002E-5</v>
      </c>
      <c r="O252" s="241">
        <f>ROUND(E252*N252,2)</f>
        <v>0</v>
      </c>
      <c r="P252" s="241">
        <v>0</v>
      </c>
      <c r="Q252" s="241">
        <f>ROUND(E252*P252,2)</f>
        <v>0</v>
      </c>
      <c r="R252" s="243" t="s">
        <v>300</v>
      </c>
      <c r="S252" s="243" t="s">
        <v>131</v>
      </c>
      <c r="T252" s="244" t="s">
        <v>131</v>
      </c>
      <c r="U252" s="223">
        <v>0.432</v>
      </c>
      <c r="V252" s="223">
        <f>ROUND(E252*U252,2)</f>
        <v>8.64</v>
      </c>
      <c r="W252" s="223"/>
      <c r="X252" s="223" t="s">
        <v>132</v>
      </c>
      <c r="Y252" s="223" t="s">
        <v>133</v>
      </c>
      <c r="Z252" s="213"/>
      <c r="AA252" s="213"/>
      <c r="AB252" s="213"/>
      <c r="AC252" s="213"/>
      <c r="AD252" s="213"/>
      <c r="AE252" s="213"/>
      <c r="AF252" s="213"/>
      <c r="AG252" s="213" t="s">
        <v>134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>
      <c r="A253" s="220"/>
      <c r="B253" s="221"/>
      <c r="C253" s="255"/>
      <c r="D253" s="247"/>
      <c r="E253" s="247"/>
      <c r="F253" s="247"/>
      <c r="G253" s="247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137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2.5" outlineLevel="1">
      <c r="A254" s="238">
        <v>52</v>
      </c>
      <c r="B254" s="239" t="s">
        <v>692</v>
      </c>
      <c r="C254" s="251" t="s">
        <v>693</v>
      </c>
      <c r="D254" s="240" t="s">
        <v>310</v>
      </c>
      <c r="E254" s="241">
        <v>3</v>
      </c>
      <c r="F254" s="242"/>
      <c r="G254" s="243">
        <f>ROUND(E254*F254,2)</f>
        <v>0</v>
      </c>
      <c r="H254" s="242"/>
      <c r="I254" s="243">
        <f>ROUND(E254*H254,2)</f>
        <v>0</v>
      </c>
      <c r="J254" s="242"/>
      <c r="K254" s="243">
        <f>ROUND(E254*J254,2)</f>
        <v>0</v>
      </c>
      <c r="L254" s="243">
        <v>21</v>
      </c>
      <c r="M254" s="243">
        <f>G254*(1+L254/100)</f>
        <v>0</v>
      </c>
      <c r="N254" s="241">
        <v>1E-4</v>
      </c>
      <c r="O254" s="241">
        <f>ROUND(E254*N254,2)</f>
        <v>0</v>
      </c>
      <c r="P254" s="241">
        <v>0</v>
      </c>
      <c r="Q254" s="241">
        <f>ROUND(E254*P254,2)</f>
        <v>0</v>
      </c>
      <c r="R254" s="243" t="s">
        <v>300</v>
      </c>
      <c r="S254" s="243" t="s">
        <v>131</v>
      </c>
      <c r="T254" s="244" t="s">
        <v>131</v>
      </c>
      <c r="U254" s="223">
        <v>0.624</v>
      </c>
      <c r="V254" s="223">
        <f>ROUND(E254*U254,2)</f>
        <v>1.87</v>
      </c>
      <c r="W254" s="223"/>
      <c r="X254" s="223" t="s">
        <v>132</v>
      </c>
      <c r="Y254" s="223" t="s">
        <v>133</v>
      </c>
      <c r="Z254" s="213"/>
      <c r="AA254" s="213"/>
      <c r="AB254" s="213"/>
      <c r="AC254" s="213"/>
      <c r="AD254" s="213"/>
      <c r="AE254" s="213"/>
      <c r="AF254" s="213"/>
      <c r="AG254" s="213" t="s">
        <v>134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>
      <c r="A255" s="220"/>
      <c r="B255" s="221"/>
      <c r="C255" s="255"/>
      <c r="D255" s="247"/>
      <c r="E255" s="247"/>
      <c r="F255" s="247"/>
      <c r="G255" s="247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137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>
      <c r="A256" s="238">
        <v>53</v>
      </c>
      <c r="B256" s="239" t="s">
        <v>694</v>
      </c>
      <c r="C256" s="251" t="s">
        <v>695</v>
      </c>
      <c r="D256" s="240" t="s">
        <v>310</v>
      </c>
      <c r="E256" s="241">
        <v>5</v>
      </c>
      <c r="F256" s="242"/>
      <c r="G256" s="243">
        <f>ROUND(E256*F256,2)</f>
        <v>0</v>
      </c>
      <c r="H256" s="242"/>
      <c r="I256" s="243">
        <f>ROUND(E256*H256,2)</f>
        <v>0</v>
      </c>
      <c r="J256" s="242"/>
      <c r="K256" s="243">
        <f>ROUND(E256*J256,2)</f>
        <v>0</v>
      </c>
      <c r="L256" s="243">
        <v>21</v>
      </c>
      <c r="M256" s="243">
        <f>G256*(1+L256/100)</f>
        <v>0</v>
      </c>
      <c r="N256" s="241">
        <v>2.2000000000000001E-4</v>
      </c>
      <c r="O256" s="241">
        <f>ROUND(E256*N256,2)</f>
        <v>0</v>
      </c>
      <c r="P256" s="241">
        <v>0</v>
      </c>
      <c r="Q256" s="241">
        <f>ROUND(E256*P256,2)</f>
        <v>0</v>
      </c>
      <c r="R256" s="243" t="s">
        <v>300</v>
      </c>
      <c r="S256" s="243" t="s">
        <v>131</v>
      </c>
      <c r="T256" s="244" t="s">
        <v>131</v>
      </c>
      <c r="U256" s="223">
        <v>1.55</v>
      </c>
      <c r="V256" s="223">
        <f>ROUND(E256*U256,2)</f>
        <v>7.75</v>
      </c>
      <c r="W256" s="223"/>
      <c r="X256" s="223" t="s">
        <v>132</v>
      </c>
      <c r="Y256" s="223" t="s">
        <v>133</v>
      </c>
      <c r="Z256" s="213"/>
      <c r="AA256" s="213"/>
      <c r="AB256" s="213"/>
      <c r="AC256" s="213"/>
      <c r="AD256" s="213"/>
      <c r="AE256" s="213"/>
      <c r="AF256" s="213"/>
      <c r="AG256" s="213" t="s">
        <v>134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>
      <c r="A257" s="220"/>
      <c r="B257" s="221"/>
      <c r="C257" s="255"/>
      <c r="D257" s="247"/>
      <c r="E257" s="247"/>
      <c r="F257" s="247"/>
      <c r="G257" s="247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137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>
      <c r="A258" s="238">
        <v>54</v>
      </c>
      <c r="B258" s="239" t="s">
        <v>696</v>
      </c>
      <c r="C258" s="251" t="s">
        <v>697</v>
      </c>
      <c r="D258" s="240" t="s">
        <v>310</v>
      </c>
      <c r="E258" s="241">
        <v>1</v>
      </c>
      <c r="F258" s="242"/>
      <c r="G258" s="243">
        <f>ROUND(E258*F258,2)</f>
        <v>0</v>
      </c>
      <c r="H258" s="242"/>
      <c r="I258" s="243">
        <f>ROUND(E258*H258,2)</f>
        <v>0</v>
      </c>
      <c r="J258" s="242"/>
      <c r="K258" s="243">
        <f>ROUND(E258*J258,2)</f>
        <v>0</v>
      </c>
      <c r="L258" s="243">
        <v>21</v>
      </c>
      <c r="M258" s="243">
        <f>G258*(1+L258/100)</f>
        <v>0</v>
      </c>
      <c r="N258" s="241">
        <v>2.7699999999999999E-3</v>
      </c>
      <c r="O258" s="241">
        <f>ROUND(E258*N258,2)</f>
        <v>0</v>
      </c>
      <c r="P258" s="241">
        <v>0</v>
      </c>
      <c r="Q258" s="241">
        <f>ROUND(E258*P258,2)</f>
        <v>0</v>
      </c>
      <c r="R258" s="243" t="s">
        <v>300</v>
      </c>
      <c r="S258" s="243" t="s">
        <v>131</v>
      </c>
      <c r="T258" s="244" t="s">
        <v>131</v>
      </c>
      <c r="U258" s="223">
        <v>1.663</v>
      </c>
      <c r="V258" s="223">
        <f>ROUND(E258*U258,2)</f>
        <v>1.66</v>
      </c>
      <c r="W258" s="223"/>
      <c r="X258" s="223" t="s">
        <v>132</v>
      </c>
      <c r="Y258" s="223" t="s">
        <v>133</v>
      </c>
      <c r="Z258" s="213"/>
      <c r="AA258" s="213"/>
      <c r="AB258" s="213"/>
      <c r="AC258" s="213"/>
      <c r="AD258" s="213"/>
      <c r="AE258" s="213"/>
      <c r="AF258" s="213"/>
      <c r="AG258" s="213" t="s">
        <v>134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>
      <c r="A259" s="220"/>
      <c r="B259" s="221"/>
      <c r="C259" s="255"/>
      <c r="D259" s="247"/>
      <c r="E259" s="247"/>
      <c r="F259" s="247"/>
      <c r="G259" s="247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137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33.75" outlineLevel="1">
      <c r="A260" s="238">
        <v>55</v>
      </c>
      <c r="B260" s="239" t="s">
        <v>698</v>
      </c>
      <c r="C260" s="251" t="s">
        <v>699</v>
      </c>
      <c r="D260" s="240" t="s">
        <v>310</v>
      </c>
      <c r="E260" s="241">
        <v>20</v>
      </c>
      <c r="F260" s="242"/>
      <c r="G260" s="243">
        <f>ROUND(E260*F260,2)</f>
        <v>0</v>
      </c>
      <c r="H260" s="242"/>
      <c r="I260" s="243">
        <f>ROUND(E260*H260,2)</f>
        <v>0</v>
      </c>
      <c r="J260" s="242"/>
      <c r="K260" s="243">
        <f>ROUND(E260*J260,2)</f>
        <v>0</v>
      </c>
      <c r="L260" s="243">
        <v>21</v>
      </c>
      <c r="M260" s="243">
        <f>G260*(1+L260/100)</f>
        <v>0</v>
      </c>
      <c r="N260" s="241">
        <v>0</v>
      </c>
      <c r="O260" s="241">
        <f>ROUND(E260*N260,2)</f>
        <v>0</v>
      </c>
      <c r="P260" s="241">
        <v>0</v>
      </c>
      <c r="Q260" s="241">
        <f>ROUND(E260*P260,2)</f>
        <v>0</v>
      </c>
      <c r="R260" s="243" t="s">
        <v>300</v>
      </c>
      <c r="S260" s="243" t="s">
        <v>131</v>
      </c>
      <c r="T260" s="244" t="s">
        <v>131</v>
      </c>
      <c r="U260" s="223">
        <v>3.4740000000000002</v>
      </c>
      <c r="V260" s="223">
        <f>ROUND(E260*U260,2)</f>
        <v>69.48</v>
      </c>
      <c r="W260" s="223"/>
      <c r="X260" s="223" t="s">
        <v>132</v>
      </c>
      <c r="Y260" s="223" t="s">
        <v>133</v>
      </c>
      <c r="Z260" s="213"/>
      <c r="AA260" s="213"/>
      <c r="AB260" s="213"/>
      <c r="AC260" s="213"/>
      <c r="AD260" s="213"/>
      <c r="AE260" s="213"/>
      <c r="AF260" s="213"/>
      <c r="AG260" s="213" t="s">
        <v>134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>
      <c r="A261" s="220"/>
      <c r="B261" s="221"/>
      <c r="C261" s="255"/>
      <c r="D261" s="247"/>
      <c r="E261" s="247"/>
      <c r="F261" s="247"/>
      <c r="G261" s="247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137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>
      <c r="A262" s="238">
        <v>56</v>
      </c>
      <c r="B262" s="239" t="s">
        <v>700</v>
      </c>
      <c r="C262" s="251" t="s">
        <v>701</v>
      </c>
      <c r="D262" s="240" t="s">
        <v>157</v>
      </c>
      <c r="E262" s="241">
        <v>352.5</v>
      </c>
      <c r="F262" s="242"/>
      <c r="G262" s="243">
        <f>ROUND(E262*F262,2)</f>
        <v>0</v>
      </c>
      <c r="H262" s="242"/>
      <c r="I262" s="243">
        <f>ROUND(E262*H262,2)</f>
        <v>0</v>
      </c>
      <c r="J262" s="242"/>
      <c r="K262" s="243">
        <f>ROUND(E262*J262,2)</f>
        <v>0</v>
      </c>
      <c r="L262" s="243">
        <v>21</v>
      </c>
      <c r="M262" s="243">
        <f>G262*(1+L262/100)</f>
        <v>0</v>
      </c>
      <c r="N262" s="241">
        <v>0</v>
      </c>
      <c r="O262" s="241">
        <f>ROUND(E262*N262,2)</f>
        <v>0</v>
      </c>
      <c r="P262" s="241">
        <v>0</v>
      </c>
      <c r="Q262" s="241">
        <f>ROUND(E262*P262,2)</f>
        <v>0</v>
      </c>
      <c r="R262" s="243" t="s">
        <v>300</v>
      </c>
      <c r="S262" s="243" t="s">
        <v>131</v>
      </c>
      <c r="T262" s="244" t="s">
        <v>131</v>
      </c>
      <c r="U262" s="223">
        <v>4.3999999999999997E-2</v>
      </c>
      <c r="V262" s="223">
        <f>ROUND(E262*U262,2)</f>
        <v>15.51</v>
      </c>
      <c r="W262" s="223"/>
      <c r="X262" s="223" t="s">
        <v>132</v>
      </c>
      <c r="Y262" s="223" t="s">
        <v>133</v>
      </c>
      <c r="Z262" s="213"/>
      <c r="AA262" s="213"/>
      <c r="AB262" s="213"/>
      <c r="AC262" s="213"/>
      <c r="AD262" s="213"/>
      <c r="AE262" s="213"/>
      <c r="AF262" s="213"/>
      <c r="AG262" s="213" t="s">
        <v>134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>
      <c r="A263" s="220"/>
      <c r="B263" s="221"/>
      <c r="C263" s="252" t="s">
        <v>702</v>
      </c>
      <c r="D263" s="245"/>
      <c r="E263" s="245"/>
      <c r="F263" s="245"/>
      <c r="G263" s="245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136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48" t="str">
        <f>C263</f>
        <v>přísun, montáže, demontáže a odsunu zkoušecího čerpadla, napuštění tlakovou vodou a dodání vody pro tlakovou zkoušku,</v>
      </c>
      <c r="BB263" s="213"/>
      <c r="BC263" s="213"/>
      <c r="BD263" s="213"/>
      <c r="BE263" s="213"/>
      <c r="BF263" s="213"/>
      <c r="BG263" s="213"/>
      <c r="BH263" s="213"/>
    </row>
    <row r="264" spans="1:60" outlineLevel="2">
      <c r="A264" s="220"/>
      <c r="B264" s="221"/>
      <c r="C264" s="254" t="s">
        <v>703</v>
      </c>
      <c r="D264" s="224"/>
      <c r="E264" s="225">
        <v>32.5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141</v>
      </c>
      <c r="AH264" s="213">
        <v>5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>
      <c r="A265" s="220"/>
      <c r="B265" s="221"/>
      <c r="C265" s="254" t="s">
        <v>704</v>
      </c>
      <c r="D265" s="224"/>
      <c r="E265" s="225">
        <v>320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141</v>
      </c>
      <c r="AH265" s="213">
        <v>5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>
      <c r="A266" s="220"/>
      <c r="B266" s="221"/>
      <c r="C266" s="253"/>
      <c r="D266" s="246"/>
      <c r="E266" s="246"/>
      <c r="F266" s="246"/>
      <c r="G266" s="246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137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>
      <c r="A267" s="238">
        <v>57</v>
      </c>
      <c r="B267" s="239" t="s">
        <v>705</v>
      </c>
      <c r="C267" s="251" t="s">
        <v>706</v>
      </c>
      <c r="D267" s="240" t="s">
        <v>157</v>
      </c>
      <c r="E267" s="241">
        <v>32.5</v>
      </c>
      <c r="F267" s="242"/>
      <c r="G267" s="243">
        <f>ROUND(E267*F267,2)</f>
        <v>0</v>
      </c>
      <c r="H267" s="242"/>
      <c r="I267" s="243">
        <f>ROUND(E267*H267,2)</f>
        <v>0</v>
      </c>
      <c r="J267" s="242"/>
      <c r="K267" s="243">
        <f>ROUND(E267*J267,2)</f>
        <v>0</v>
      </c>
      <c r="L267" s="243">
        <v>21</v>
      </c>
      <c r="M267" s="243">
        <f>G267*(1+L267/100)</f>
        <v>0</v>
      </c>
      <c r="N267" s="241">
        <v>0</v>
      </c>
      <c r="O267" s="241">
        <f>ROUND(E267*N267,2)</f>
        <v>0</v>
      </c>
      <c r="P267" s="241">
        <v>0</v>
      </c>
      <c r="Q267" s="241">
        <f>ROUND(E267*P267,2)</f>
        <v>0</v>
      </c>
      <c r="R267" s="243" t="s">
        <v>300</v>
      </c>
      <c r="S267" s="243" t="s">
        <v>131</v>
      </c>
      <c r="T267" s="244" t="s">
        <v>131</v>
      </c>
      <c r="U267" s="223">
        <v>0.15</v>
      </c>
      <c r="V267" s="223">
        <f>ROUND(E267*U267,2)</f>
        <v>4.88</v>
      </c>
      <c r="W267" s="223"/>
      <c r="X267" s="223" t="s">
        <v>132</v>
      </c>
      <c r="Y267" s="223" t="s">
        <v>133</v>
      </c>
      <c r="Z267" s="213"/>
      <c r="AA267" s="213"/>
      <c r="AB267" s="213"/>
      <c r="AC267" s="213"/>
      <c r="AD267" s="213"/>
      <c r="AE267" s="213"/>
      <c r="AF267" s="213"/>
      <c r="AG267" s="213" t="s">
        <v>134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>
      <c r="A268" s="220"/>
      <c r="B268" s="221"/>
      <c r="C268" s="252" t="s">
        <v>707</v>
      </c>
      <c r="D268" s="245"/>
      <c r="E268" s="245"/>
      <c r="F268" s="245"/>
      <c r="G268" s="245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136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48" t="str">
        <f>C268</f>
        <v>napuštění a vypuštění vody, dodání vody a desinfekčního prostředku, náklady na bakteriologický rozbor vody,</v>
      </c>
      <c r="BB268" s="213"/>
      <c r="BC268" s="213"/>
      <c r="BD268" s="213"/>
      <c r="BE268" s="213"/>
      <c r="BF268" s="213"/>
      <c r="BG268" s="213"/>
      <c r="BH268" s="213"/>
    </row>
    <row r="269" spans="1:60" outlineLevel="2">
      <c r="A269" s="220"/>
      <c r="B269" s="221"/>
      <c r="C269" s="254" t="s">
        <v>708</v>
      </c>
      <c r="D269" s="224"/>
      <c r="E269" s="225">
        <v>32.5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141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>
      <c r="A270" s="220"/>
      <c r="B270" s="221"/>
      <c r="C270" s="253"/>
      <c r="D270" s="246"/>
      <c r="E270" s="246"/>
      <c r="F270" s="246"/>
      <c r="G270" s="246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137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>
      <c r="A271" s="238">
        <v>58</v>
      </c>
      <c r="B271" s="239" t="s">
        <v>709</v>
      </c>
      <c r="C271" s="251" t="s">
        <v>710</v>
      </c>
      <c r="D271" s="240" t="s">
        <v>157</v>
      </c>
      <c r="E271" s="241">
        <v>320</v>
      </c>
      <c r="F271" s="242"/>
      <c r="G271" s="243">
        <f>ROUND(E271*F271,2)</f>
        <v>0</v>
      </c>
      <c r="H271" s="242"/>
      <c r="I271" s="243">
        <f>ROUND(E271*H271,2)</f>
        <v>0</v>
      </c>
      <c r="J271" s="242"/>
      <c r="K271" s="243">
        <f>ROUND(E271*J271,2)</f>
        <v>0</v>
      </c>
      <c r="L271" s="243">
        <v>21</v>
      </c>
      <c r="M271" s="243">
        <f>G271*(1+L271/100)</f>
        <v>0</v>
      </c>
      <c r="N271" s="241">
        <v>0</v>
      </c>
      <c r="O271" s="241">
        <f>ROUND(E271*N271,2)</f>
        <v>0</v>
      </c>
      <c r="P271" s="241">
        <v>0</v>
      </c>
      <c r="Q271" s="241">
        <f>ROUND(E271*P271,2)</f>
        <v>0</v>
      </c>
      <c r="R271" s="243" t="s">
        <v>300</v>
      </c>
      <c r="S271" s="243" t="s">
        <v>131</v>
      </c>
      <c r="T271" s="244" t="s">
        <v>131</v>
      </c>
      <c r="U271" s="223">
        <v>0.21</v>
      </c>
      <c r="V271" s="223">
        <f>ROUND(E271*U271,2)</f>
        <v>67.2</v>
      </c>
      <c r="W271" s="223"/>
      <c r="X271" s="223" t="s">
        <v>132</v>
      </c>
      <c r="Y271" s="223" t="s">
        <v>133</v>
      </c>
      <c r="Z271" s="213"/>
      <c r="AA271" s="213"/>
      <c r="AB271" s="213"/>
      <c r="AC271" s="213"/>
      <c r="AD271" s="213"/>
      <c r="AE271" s="213"/>
      <c r="AF271" s="213"/>
      <c r="AG271" s="213" t="s">
        <v>134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>
      <c r="A272" s="220"/>
      <c r="B272" s="221"/>
      <c r="C272" s="252" t="s">
        <v>707</v>
      </c>
      <c r="D272" s="245"/>
      <c r="E272" s="245"/>
      <c r="F272" s="245"/>
      <c r="G272" s="245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136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48" t="str">
        <f>C272</f>
        <v>napuštění a vypuštění vody, dodání vody a desinfekčního prostředku, náklady na bakteriologický rozbor vody,</v>
      </c>
      <c r="BB272" s="213"/>
      <c r="BC272" s="213"/>
      <c r="BD272" s="213"/>
      <c r="BE272" s="213"/>
      <c r="BF272" s="213"/>
      <c r="BG272" s="213"/>
      <c r="BH272" s="213"/>
    </row>
    <row r="273" spans="1:60" outlineLevel="2">
      <c r="A273" s="220"/>
      <c r="B273" s="221"/>
      <c r="C273" s="254" t="s">
        <v>704</v>
      </c>
      <c r="D273" s="224"/>
      <c r="E273" s="225">
        <v>320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141</v>
      </c>
      <c r="AH273" s="213">
        <v>5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2">
      <c r="A274" s="220"/>
      <c r="B274" s="221"/>
      <c r="C274" s="253"/>
      <c r="D274" s="246"/>
      <c r="E274" s="246"/>
      <c r="F274" s="246"/>
      <c r="G274" s="246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137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>
      <c r="A275" s="238">
        <v>59</v>
      </c>
      <c r="B275" s="239" t="s">
        <v>711</v>
      </c>
      <c r="C275" s="251" t="s">
        <v>712</v>
      </c>
      <c r="D275" s="240" t="s">
        <v>310</v>
      </c>
      <c r="E275" s="241">
        <v>25</v>
      </c>
      <c r="F275" s="242"/>
      <c r="G275" s="243">
        <f>ROUND(E275*F275,2)</f>
        <v>0</v>
      </c>
      <c r="H275" s="242"/>
      <c r="I275" s="243">
        <f>ROUND(E275*H275,2)</f>
        <v>0</v>
      </c>
      <c r="J275" s="242"/>
      <c r="K275" s="243">
        <f>ROUND(E275*J275,2)</f>
        <v>0</v>
      </c>
      <c r="L275" s="243">
        <v>21</v>
      </c>
      <c r="M275" s="243">
        <f>G275*(1+L275/100)</f>
        <v>0</v>
      </c>
      <c r="N275" s="241">
        <v>0.11178</v>
      </c>
      <c r="O275" s="241">
        <f>ROUND(E275*N275,2)</f>
        <v>2.79</v>
      </c>
      <c r="P275" s="241">
        <v>0</v>
      </c>
      <c r="Q275" s="241">
        <f>ROUND(E275*P275,2)</f>
        <v>0</v>
      </c>
      <c r="R275" s="243" t="s">
        <v>300</v>
      </c>
      <c r="S275" s="243" t="s">
        <v>131</v>
      </c>
      <c r="T275" s="244" t="s">
        <v>131</v>
      </c>
      <c r="U275" s="223">
        <v>0.86</v>
      </c>
      <c r="V275" s="223">
        <f>ROUND(E275*U275,2)</f>
        <v>21.5</v>
      </c>
      <c r="W275" s="223"/>
      <c r="X275" s="223" t="s">
        <v>132</v>
      </c>
      <c r="Y275" s="223" t="s">
        <v>133</v>
      </c>
      <c r="Z275" s="213"/>
      <c r="AA275" s="213"/>
      <c r="AB275" s="213"/>
      <c r="AC275" s="213"/>
      <c r="AD275" s="213"/>
      <c r="AE275" s="213"/>
      <c r="AF275" s="213"/>
      <c r="AG275" s="213" t="s">
        <v>134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>
      <c r="A276" s="220"/>
      <c r="B276" s="221"/>
      <c r="C276" s="252" t="s">
        <v>713</v>
      </c>
      <c r="D276" s="245"/>
      <c r="E276" s="245"/>
      <c r="F276" s="245"/>
      <c r="G276" s="245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136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2">
      <c r="A277" s="220"/>
      <c r="B277" s="221"/>
      <c r="C277" s="254" t="s">
        <v>714</v>
      </c>
      <c r="D277" s="224"/>
      <c r="E277" s="225">
        <v>5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141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>
      <c r="A278" s="220"/>
      <c r="B278" s="221"/>
      <c r="C278" s="254" t="s">
        <v>715</v>
      </c>
      <c r="D278" s="224"/>
      <c r="E278" s="225">
        <v>20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141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>
      <c r="A279" s="220"/>
      <c r="B279" s="221"/>
      <c r="C279" s="253"/>
      <c r="D279" s="246"/>
      <c r="E279" s="246"/>
      <c r="F279" s="246"/>
      <c r="G279" s="246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137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>
      <c r="A280" s="238">
        <v>60</v>
      </c>
      <c r="B280" s="239" t="s">
        <v>716</v>
      </c>
      <c r="C280" s="251" t="s">
        <v>717</v>
      </c>
      <c r="D280" s="240" t="s">
        <v>310</v>
      </c>
      <c r="E280" s="241">
        <v>3</v>
      </c>
      <c r="F280" s="242"/>
      <c r="G280" s="243">
        <f>ROUND(E280*F280,2)</f>
        <v>0</v>
      </c>
      <c r="H280" s="242"/>
      <c r="I280" s="243">
        <f>ROUND(E280*H280,2)</f>
        <v>0</v>
      </c>
      <c r="J280" s="242"/>
      <c r="K280" s="243">
        <f>ROUND(E280*J280,2)</f>
        <v>0</v>
      </c>
      <c r="L280" s="243">
        <v>21</v>
      </c>
      <c r="M280" s="243">
        <f>G280*(1+L280/100)</f>
        <v>0</v>
      </c>
      <c r="N280" s="241">
        <v>0.29823</v>
      </c>
      <c r="O280" s="241">
        <f>ROUND(E280*N280,2)</f>
        <v>0.89</v>
      </c>
      <c r="P280" s="241">
        <v>0</v>
      </c>
      <c r="Q280" s="241">
        <f>ROUND(E280*P280,2)</f>
        <v>0</v>
      </c>
      <c r="R280" s="243" t="s">
        <v>300</v>
      </c>
      <c r="S280" s="243" t="s">
        <v>131</v>
      </c>
      <c r="T280" s="244" t="s">
        <v>131</v>
      </c>
      <c r="U280" s="223">
        <v>1.1819999999999999</v>
      </c>
      <c r="V280" s="223">
        <f>ROUND(E280*U280,2)</f>
        <v>3.55</v>
      </c>
      <c r="W280" s="223"/>
      <c r="X280" s="223" t="s">
        <v>132</v>
      </c>
      <c r="Y280" s="223" t="s">
        <v>133</v>
      </c>
      <c r="Z280" s="213"/>
      <c r="AA280" s="213"/>
      <c r="AB280" s="213"/>
      <c r="AC280" s="213"/>
      <c r="AD280" s="213"/>
      <c r="AE280" s="213"/>
      <c r="AF280" s="213"/>
      <c r="AG280" s="213" t="s">
        <v>134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>
      <c r="A281" s="220"/>
      <c r="B281" s="221"/>
      <c r="C281" s="252" t="s">
        <v>713</v>
      </c>
      <c r="D281" s="245"/>
      <c r="E281" s="245"/>
      <c r="F281" s="245"/>
      <c r="G281" s="245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136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>
      <c r="A282" s="220"/>
      <c r="B282" s="221"/>
      <c r="C282" s="253"/>
      <c r="D282" s="246"/>
      <c r="E282" s="246"/>
      <c r="F282" s="246"/>
      <c r="G282" s="246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137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>
      <c r="A283" s="238">
        <v>61</v>
      </c>
      <c r="B283" s="239" t="s">
        <v>718</v>
      </c>
      <c r="C283" s="251" t="s">
        <v>719</v>
      </c>
      <c r="D283" s="240" t="s">
        <v>157</v>
      </c>
      <c r="E283" s="241">
        <v>352.5</v>
      </c>
      <c r="F283" s="242"/>
      <c r="G283" s="243">
        <f>ROUND(E283*F283,2)</f>
        <v>0</v>
      </c>
      <c r="H283" s="242"/>
      <c r="I283" s="243">
        <f>ROUND(E283*H283,2)</f>
        <v>0</v>
      </c>
      <c r="J283" s="242"/>
      <c r="K283" s="243">
        <f>ROUND(E283*J283,2)</f>
        <v>0</v>
      </c>
      <c r="L283" s="243">
        <v>21</v>
      </c>
      <c r="M283" s="243">
        <f>G283*(1+L283/100)</f>
        <v>0</v>
      </c>
      <c r="N283" s="241">
        <v>0</v>
      </c>
      <c r="O283" s="241">
        <f>ROUND(E283*N283,2)</f>
        <v>0</v>
      </c>
      <c r="P283" s="241">
        <v>0</v>
      </c>
      <c r="Q283" s="241">
        <f>ROUND(E283*P283,2)</f>
        <v>0</v>
      </c>
      <c r="R283" s="243" t="s">
        <v>300</v>
      </c>
      <c r="S283" s="243" t="s">
        <v>131</v>
      </c>
      <c r="T283" s="244" t="s">
        <v>131</v>
      </c>
      <c r="U283" s="223">
        <v>0.03</v>
      </c>
      <c r="V283" s="223">
        <f>ROUND(E283*U283,2)</f>
        <v>10.58</v>
      </c>
      <c r="W283" s="223"/>
      <c r="X283" s="223" t="s">
        <v>132</v>
      </c>
      <c r="Y283" s="223" t="s">
        <v>133</v>
      </c>
      <c r="Z283" s="213"/>
      <c r="AA283" s="213"/>
      <c r="AB283" s="213"/>
      <c r="AC283" s="213"/>
      <c r="AD283" s="213"/>
      <c r="AE283" s="213"/>
      <c r="AF283" s="213"/>
      <c r="AG283" s="213" t="s">
        <v>134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>
      <c r="A284" s="220"/>
      <c r="B284" s="221"/>
      <c r="C284" s="254" t="s">
        <v>704</v>
      </c>
      <c r="D284" s="224"/>
      <c r="E284" s="225">
        <v>320</v>
      </c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141</v>
      </c>
      <c r="AH284" s="213">
        <v>5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3">
      <c r="A285" s="220"/>
      <c r="B285" s="221"/>
      <c r="C285" s="254" t="s">
        <v>703</v>
      </c>
      <c r="D285" s="224"/>
      <c r="E285" s="225">
        <v>32.5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141</v>
      </c>
      <c r="AH285" s="213">
        <v>5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2">
      <c r="A286" s="220"/>
      <c r="B286" s="221"/>
      <c r="C286" s="253"/>
      <c r="D286" s="246"/>
      <c r="E286" s="246"/>
      <c r="F286" s="246"/>
      <c r="G286" s="246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137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>
      <c r="A287" s="238">
        <v>62</v>
      </c>
      <c r="B287" s="239" t="s">
        <v>720</v>
      </c>
      <c r="C287" s="251" t="s">
        <v>721</v>
      </c>
      <c r="D287" s="240" t="s">
        <v>157</v>
      </c>
      <c r="E287" s="241">
        <v>352.5</v>
      </c>
      <c r="F287" s="242"/>
      <c r="G287" s="243">
        <f>ROUND(E287*F287,2)</f>
        <v>0</v>
      </c>
      <c r="H287" s="242"/>
      <c r="I287" s="243">
        <f>ROUND(E287*H287,2)</f>
        <v>0</v>
      </c>
      <c r="J287" s="242"/>
      <c r="K287" s="243">
        <f>ROUND(E287*J287,2)</f>
        <v>0</v>
      </c>
      <c r="L287" s="243">
        <v>21</v>
      </c>
      <c r="M287" s="243">
        <f>G287*(1+L287/100)</f>
        <v>0</v>
      </c>
      <c r="N287" s="241">
        <v>8.0000000000000007E-5</v>
      </c>
      <c r="O287" s="241">
        <f>ROUND(E287*N287,2)</f>
        <v>0.03</v>
      </c>
      <c r="P287" s="241">
        <v>0</v>
      </c>
      <c r="Q287" s="241">
        <f>ROUND(E287*P287,2)</f>
        <v>0</v>
      </c>
      <c r="R287" s="243" t="s">
        <v>300</v>
      </c>
      <c r="S287" s="243" t="s">
        <v>131</v>
      </c>
      <c r="T287" s="244" t="s">
        <v>131</v>
      </c>
      <c r="U287" s="223">
        <v>0.03</v>
      </c>
      <c r="V287" s="223">
        <f>ROUND(E287*U287,2)</f>
        <v>10.58</v>
      </c>
      <c r="W287" s="223"/>
      <c r="X287" s="223" t="s">
        <v>132</v>
      </c>
      <c r="Y287" s="223" t="s">
        <v>133</v>
      </c>
      <c r="Z287" s="213"/>
      <c r="AA287" s="213"/>
      <c r="AB287" s="213"/>
      <c r="AC287" s="213"/>
      <c r="AD287" s="213"/>
      <c r="AE287" s="213"/>
      <c r="AF287" s="213"/>
      <c r="AG287" s="213" t="s">
        <v>134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2">
      <c r="A288" s="220"/>
      <c r="B288" s="221"/>
      <c r="C288" s="254" t="s">
        <v>722</v>
      </c>
      <c r="D288" s="224"/>
      <c r="E288" s="225">
        <v>352.5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141</v>
      </c>
      <c r="AH288" s="213">
        <v>5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2">
      <c r="A289" s="220"/>
      <c r="B289" s="221"/>
      <c r="C289" s="253"/>
      <c r="D289" s="246"/>
      <c r="E289" s="246"/>
      <c r="F289" s="246"/>
      <c r="G289" s="246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137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>
      <c r="A290" s="238">
        <v>63</v>
      </c>
      <c r="B290" s="239" t="s">
        <v>723</v>
      </c>
      <c r="C290" s="251" t="s">
        <v>724</v>
      </c>
      <c r="D290" s="240" t="s">
        <v>310</v>
      </c>
      <c r="E290" s="241">
        <v>20</v>
      </c>
      <c r="F290" s="242"/>
      <c r="G290" s="243">
        <f>ROUND(E290*F290,2)</f>
        <v>0</v>
      </c>
      <c r="H290" s="242"/>
      <c r="I290" s="243">
        <f>ROUND(E290*H290,2)</f>
        <v>0</v>
      </c>
      <c r="J290" s="242"/>
      <c r="K290" s="243">
        <f>ROUND(E290*J290,2)</f>
        <v>0</v>
      </c>
      <c r="L290" s="243">
        <v>21</v>
      </c>
      <c r="M290" s="243">
        <f>G290*(1+L290/100)</f>
        <v>0</v>
      </c>
      <c r="N290" s="241">
        <v>0</v>
      </c>
      <c r="O290" s="241">
        <f>ROUND(E290*N290,2)</f>
        <v>0</v>
      </c>
      <c r="P290" s="241">
        <v>0</v>
      </c>
      <c r="Q290" s="241">
        <f>ROUND(E290*P290,2)</f>
        <v>0</v>
      </c>
      <c r="R290" s="243" t="s">
        <v>290</v>
      </c>
      <c r="S290" s="243" t="s">
        <v>131</v>
      </c>
      <c r="T290" s="244" t="s">
        <v>131</v>
      </c>
      <c r="U290" s="223">
        <v>0</v>
      </c>
      <c r="V290" s="223">
        <f>ROUND(E290*U290,2)</f>
        <v>0</v>
      </c>
      <c r="W290" s="223"/>
      <c r="X290" s="223" t="s">
        <v>291</v>
      </c>
      <c r="Y290" s="223" t="s">
        <v>133</v>
      </c>
      <c r="Z290" s="213"/>
      <c r="AA290" s="213"/>
      <c r="AB290" s="213"/>
      <c r="AC290" s="213"/>
      <c r="AD290" s="213"/>
      <c r="AE290" s="213"/>
      <c r="AF290" s="213"/>
      <c r="AG290" s="213" t="s">
        <v>292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>
      <c r="A291" s="220"/>
      <c r="B291" s="221"/>
      <c r="C291" s="255"/>
      <c r="D291" s="247"/>
      <c r="E291" s="247"/>
      <c r="F291" s="247"/>
      <c r="G291" s="247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137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>
      <c r="A292" s="238">
        <v>64</v>
      </c>
      <c r="B292" s="239" t="s">
        <v>725</v>
      </c>
      <c r="C292" s="251" t="s">
        <v>726</v>
      </c>
      <c r="D292" s="240" t="s">
        <v>310</v>
      </c>
      <c r="E292" s="241">
        <v>6</v>
      </c>
      <c r="F292" s="242"/>
      <c r="G292" s="243">
        <f>ROUND(E292*F292,2)</f>
        <v>0</v>
      </c>
      <c r="H292" s="242"/>
      <c r="I292" s="243">
        <f>ROUND(E292*H292,2)</f>
        <v>0</v>
      </c>
      <c r="J292" s="242"/>
      <c r="K292" s="243">
        <f>ROUND(E292*J292,2)</f>
        <v>0</v>
      </c>
      <c r="L292" s="243">
        <v>21</v>
      </c>
      <c r="M292" s="243">
        <f>G292*(1+L292/100)</f>
        <v>0</v>
      </c>
      <c r="N292" s="241">
        <v>2.5000000000000001E-3</v>
      </c>
      <c r="O292" s="241">
        <f>ROUND(E292*N292,2)</f>
        <v>0.02</v>
      </c>
      <c r="P292" s="241">
        <v>0</v>
      </c>
      <c r="Q292" s="241">
        <f>ROUND(E292*P292,2)</f>
        <v>0</v>
      </c>
      <c r="R292" s="243" t="s">
        <v>290</v>
      </c>
      <c r="S292" s="243" t="s">
        <v>131</v>
      </c>
      <c r="T292" s="244" t="s">
        <v>131</v>
      </c>
      <c r="U292" s="223">
        <v>0</v>
      </c>
      <c r="V292" s="223">
        <f>ROUND(E292*U292,2)</f>
        <v>0</v>
      </c>
      <c r="W292" s="223"/>
      <c r="X292" s="223" t="s">
        <v>291</v>
      </c>
      <c r="Y292" s="223" t="s">
        <v>133</v>
      </c>
      <c r="Z292" s="213"/>
      <c r="AA292" s="213"/>
      <c r="AB292" s="213"/>
      <c r="AC292" s="213"/>
      <c r="AD292" s="213"/>
      <c r="AE292" s="213"/>
      <c r="AF292" s="213"/>
      <c r="AG292" s="213" t="s">
        <v>292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2">
      <c r="A293" s="220"/>
      <c r="B293" s="221"/>
      <c r="C293" s="255"/>
      <c r="D293" s="247"/>
      <c r="E293" s="247"/>
      <c r="F293" s="247"/>
      <c r="G293" s="247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137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1">
      <c r="A294" s="238">
        <v>65</v>
      </c>
      <c r="B294" s="239" t="s">
        <v>727</v>
      </c>
      <c r="C294" s="251" t="s">
        <v>728</v>
      </c>
      <c r="D294" s="240" t="s">
        <v>157</v>
      </c>
      <c r="E294" s="241">
        <v>324.8</v>
      </c>
      <c r="F294" s="242"/>
      <c r="G294" s="243">
        <f>ROUND(E294*F294,2)</f>
        <v>0</v>
      </c>
      <c r="H294" s="242"/>
      <c r="I294" s="243">
        <f>ROUND(E294*H294,2)</f>
        <v>0</v>
      </c>
      <c r="J294" s="242"/>
      <c r="K294" s="243">
        <f>ROUND(E294*J294,2)</f>
        <v>0</v>
      </c>
      <c r="L294" s="243">
        <v>21</v>
      </c>
      <c r="M294" s="243">
        <f>G294*(1+L294/100)</f>
        <v>0</v>
      </c>
      <c r="N294" s="241">
        <v>2.1199999999999999E-3</v>
      </c>
      <c r="O294" s="241">
        <f>ROUND(E294*N294,2)</f>
        <v>0.69</v>
      </c>
      <c r="P294" s="241">
        <v>0</v>
      </c>
      <c r="Q294" s="241">
        <f>ROUND(E294*P294,2)</f>
        <v>0</v>
      </c>
      <c r="R294" s="243" t="s">
        <v>290</v>
      </c>
      <c r="S294" s="243" t="s">
        <v>131</v>
      </c>
      <c r="T294" s="244" t="s">
        <v>131</v>
      </c>
      <c r="U294" s="223">
        <v>0</v>
      </c>
      <c r="V294" s="223">
        <f>ROUND(E294*U294,2)</f>
        <v>0</v>
      </c>
      <c r="W294" s="223"/>
      <c r="X294" s="223" t="s">
        <v>291</v>
      </c>
      <c r="Y294" s="223" t="s">
        <v>133</v>
      </c>
      <c r="Z294" s="213"/>
      <c r="AA294" s="213"/>
      <c r="AB294" s="213"/>
      <c r="AC294" s="213"/>
      <c r="AD294" s="213"/>
      <c r="AE294" s="213"/>
      <c r="AF294" s="213"/>
      <c r="AG294" s="213" t="s">
        <v>292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2">
      <c r="A295" s="220"/>
      <c r="B295" s="221"/>
      <c r="C295" s="254" t="s">
        <v>729</v>
      </c>
      <c r="D295" s="224"/>
      <c r="E295" s="225">
        <v>324.8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141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2">
      <c r="A296" s="220"/>
      <c r="B296" s="221"/>
      <c r="C296" s="253"/>
      <c r="D296" s="246"/>
      <c r="E296" s="246"/>
      <c r="F296" s="246"/>
      <c r="G296" s="246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137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22.5" outlineLevel="1">
      <c r="A297" s="238">
        <v>66</v>
      </c>
      <c r="B297" s="239" t="s">
        <v>730</v>
      </c>
      <c r="C297" s="251" t="s">
        <v>731</v>
      </c>
      <c r="D297" s="240" t="s">
        <v>157</v>
      </c>
      <c r="E297" s="241">
        <v>32.987499999999997</v>
      </c>
      <c r="F297" s="242"/>
      <c r="G297" s="243">
        <f>ROUND(E297*F297,2)</f>
        <v>0</v>
      </c>
      <c r="H297" s="242"/>
      <c r="I297" s="243">
        <f>ROUND(E297*H297,2)</f>
        <v>0</v>
      </c>
      <c r="J297" s="242"/>
      <c r="K297" s="243">
        <f>ROUND(E297*J297,2)</f>
        <v>0</v>
      </c>
      <c r="L297" s="243">
        <v>21</v>
      </c>
      <c r="M297" s="243">
        <f>G297*(1+L297/100)</f>
        <v>0</v>
      </c>
      <c r="N297" s="241">
        <v>2.7999999999999998E-4</v>
      </c>
      <c r="O297" s="241">
        <f>ROUND(E297*N297,2)</f>
        <v>0.01</v>
      </c>
      <c r="P297" s="241">
        <v>0</v>
      </c>
      <c r="Q297" s="241">
        <f>ROUND(E297*P297,2)</f>
        <v>0</v>
      </c>
      <c r="R297" s="243" t="s">
        <v>290</v>
      </c>
      <c r="S297" s="243" t="s">
        <v>732</v>
      </c>
      <c r="T297" s="244" t="s">
        <v>732</v>
      </c>
      <c r="U297" s="223">
        <v>0</v>
      </c>
      <c r="V297" s="223">
        <f>ROUND(E297*U297,2)</f>
        <v>0</v>
      </c>
      <c r="W297" s="223"/>
      <c r="X297" s="223" t="s">
        <v>291</v>
      </c>
      <c r="Y297" s="223" t="s">
        <v>133</v>
      </c>
      <c r="Z297" s="213"/>
      <c r="AA297" s="213"/>
      <c r="AB297" s="213"/>
      <c r="AC297" s="213"/>
      <c r="AD297" s="213"/>
      <c r="AE297" s="213"/>
      <c r="AF297" s="213"/>
      <c r="AG297" s="213" t="s">
        <v>292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>
      <c r="A298" s="220"/>
      <c r="B298" s="221"/>
      <c r="C298" s="254" t="s">
        <v>733</v>
      </c>
      <c r="D298" s="224"/>
      <c r="E298" s="225">
        <v>32.987499999999997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141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>
      <c r="A299" s="220"/>
      <c r="B299" s="221"/>
      <c r="C299" s="253"/>
      <c r="D299" s="246"/>
      <c r="E299" s="246"/>
      <c r="F299" s="246"/>
      <c r="G299" s="246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137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>
      <c r="A300" s="238">
        <v>67</v>
      </c>
      <c r="B300" s="239" t="s">
        <v>734</v>
      </c>
      <c r="C300" s="251" t="s">
        <v>735</v>
      </c>
      <c r="D300" s="240" t="s">
        <v>310</v>
      </c>
      <c r="E300" s="241">
        <v>6</v>
      </c>
      <c r="F300" s="242"/>
      <c r="G300" s="243">
        <f>ROUND(E300*F300,2)</f>
        <v>0</v>
      </c>
      <c r="H300" s="242"/>
      <c r="I300" s="243">
        <f>ROUND(E300*H300,2)</f>
        <v>0</v>
      </c>
      <c r="J300" s="242"/>
      <c r="K300" s="243">
        <f>ROUND(E300*J300,2)</f>
        <v>0</v>
      </c>
      <c r="L300" s="243">
        <v>21</v>
      </c>
      <c r="M300" s="243">
        <f>G300*(1+L300/100)</f>
        <v>0</v>
      </c>
      <c r="N300" s="241">
        <v>6.2E-4</v>
      </c>
      <c r="O300" s="241">
        <f>ROUND(E300*N300,2)</f>
        <v>0</v>
      </c>
      <c r="P300" s="241">
        <v>0</v>
      </c>
      <c r="Q300" s="241">
        <f>ROUND(E300*P300,2)</f>
        <v>0</v>
      </c>
      <c r="R300" s="243" t="s">
        <v>290</v>
      </c>
      <c r="S300" s="243" t="s">
        <v>131</v>
      </c>
      <c r="T300" s="244" t="s">
        <v>131</v>
      </c>
      <c r="U300" s="223">
        <v>0</v>
      </c>
      <c r="V300" s="223">
        <f>ROUND(E300*U300,2)</f>
        <v>0</v>
      </c>
      <c r="W300" s="223"/>
      <c r="X300" s="223" t="s">
        <v>291</v>
      </c>
      <c r="Y300" s="223" t="s">
        <v>133</v>
      </c>
      <c r="Z300" s="213"/>
      <c r="AA300" s="213"/>
      <c r="AB300" s="213"/>
      <c r="AC300" s="213"/>
      <c r="AD300" s="213"/>
      <c r="AE300" s="213"/>
      <c r="AF300" s="213"/>
      <c r="AG300" s="213" t="s">
        <v>292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2">
      <c r="A301" s="220"/>
      <c r="B301" s="221"/>
      <c r="C301" s="255"/>
      <c r="D301" s="247"/>
      <c r="E301" s="247"/>
      <c r="F301" s="247"/>
      <c r="G301" s="247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137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>
      <c r="A302" s="238">
        <v>68</v>
      </c>
      <c r="B302" s="239" t="s">
        <v>736</v>
      </c>
      <c r="C302" s="251" t="s">
        <v>737</v>
      </c>
      <c r="D302" s="240" t="s">
        <v>310</v>
      </c>
      <c r="E302" s="241">
        <v>20</v>
      </c>
      <c r="F302" s="242"/>
      <c r="G302" s="243">
        <f>ROUND(E302*F302,2)</f>
        <v>0</v>
      </c>
      <c r="H302" s="242"/>
      <c r="I302" s="243">
        <f>ROUND(E302*H302,2)</f>
        <v>0</v>
      </c>
      <c r="J302" s="242"/>
      <c r="K302" s="243">
        <f>ROUND(E302*J302,2)</f>
        <v>0</v>
      </c>
      <c r="L302" s="243">
        <v>21</v>
      </c>
      <c r="M302" s="243">
        <f>G302*(1+L302/100)</f>
        <v>0</v>
      </c>
      <c r="N302" s="241">
        <v>2.3999999999999998E-3</v>
      </c>
      <c r="O302" s="241">
        <f>ROUND(E302*N302,2)</f>
        <v>0.05</v>
      </c>
      <c r="P302" s="241">
        <v>0</v>
      </c>
      <c r="Q302" s="241">
        <f>ROUND(E302*P302,2)</f>
        <v>0</v>
      </c>
      <c r="R302" s="243"/>
      <c r="S302" s="243" t="s">
        <v>411</v>
      </c>
      <c r="T302" s="244" t="s">
        <v>412</v>
      </c>
      <c r="U302" s="223">
        <v>0</v>
      </c>
      <c r="V302" s="223">
        <f>ROUND(E302*U302,2)</f>
        <v>0</v>
      </c>
      <c r="W302" s="223"/>
      <c r="X302" s="223" t="s">
        <v>291</v>
      </c>
      <c r="Y302" s="223" t="s">
        <v>133</v>
      </c>
      <c r="Z302" s="213"/>
      <c r="AA302" s="213"/>
      <c r="AB302" s="213"/>
      <c r="AC302" s="213"/>
      <c r="AD302" s="213"/>
      <c r="AE302" s="213"/>
      <c r="AF302" s="213"/>
      <c r="AG302" s="213" t="s">
        <v>292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>
      <c r="A303" s="220"/>
      <c r="B303" s="221"/>
      <c r="C303" s="255"/>
      <c r="D303" s="247"/>
      <c r="E303" s="247"/>
      <c r="F303" s="247"/>
      <c r="G303" s="247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137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33.75" outlineLevel="1">
      <c r="A304" s="238">
        <v>69</v>
      </c>
      <c r="B304" s="239" t="s">
        <v>738</v>
      </c>
      <c r="C304" s="251" t="s">
        <v>739</v>
      </c>
      <c r="D304" s="240" t="s">
        <v>310</v>
      </c>
      <c r="E304" s="241">
        <v>5</v>
      </c>
      <c r="F304" s="242"/>
      <c r="G304" s="243">
        <f>ROUND(E304*F304,2)</f>
        <v>0</v>
      </c>
      <c r="H304" s="242"/>
      <c r="I304" s="243">
        <f>ROUND(E304*H304,2)</f>
        <v>0</v>
      </c>
      <c r="J304" s="242"/>
      <c r="K304" s="243">
        <f>ROUND(E304*J304,2)</f>
        <v>0</v>
      </c>
      <c r="L304" s="243">
        <v>21</v>
      </c>
      <c r="M304" s="243">
        <f>G304*(1+L304/100)</f>
        <v>0</v>
      </c>
      <c r="N304" s="241">
        <v>1.6500000000000001E-2</v>
      </c>
      <c r="O304" s="241">
        <f>ROUND(E304*N304,2)</f>
        <v>0.08</v>
      </c>
      <c r="P304" s="241">
        <v>0</v>
      </c>
      <c r="Q304" s="241">
        <f>ROUND(E304*P304,2)</f>
        <v>0</v>
      </c>
      <c r="R304" s="243" t="s">
        <v>290</v>
      </c>
      <c r="S304" s="243" t="s">
        <v>131</v>
      </c>
      <c r="T304" s="244" t="s">
        <v>131</v>
      </c>
      <c r="U304" s="223">
        <v>0</v>
      </c>
      <c r="V304" s="223">
        <f>ROUND(E304*U304,2)</f>
        <v>0</v>
      </c>
      <c r="W304" s="223"/>
      <c r="X304" s="223" t="s">
        <v>291</v>
      </c>
      <c r="Y304" s="223" t="s">
        <v>133</v>
      </c>
      <c r="Z304" s="213"/>
      <c r="AA304" s="213"/>
      <c r="AB304" s="213"/>
      <c r="AC304" s="213"/>
      <c r="AD304" s="213"/>
      <c r="AE304" s="213"/>
      <c r="AF304" s="213"/>
      <c r="AG304" s="213" t="s">
        <v>292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>
      <c r="A305" s="220"/>
      <c r="B305" s="221"/>
      <c r="C305" s="255"/>
      <c r="D305" s="247"/>
      <c r="E305" s="247"/>
      <c r="F305" s="247"/>
      <c r="G305" s="247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137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>
      <c r="A306" s="238">
        <v>70</v>
      </c>
      <c r="B306" s="239" t="s">
        <v>740</v>
      </c>
      <c r="C306" s="251" t="s">
        <v>741</v>
      </c>
      <c r="D306" s="240" t="s">
        <v>310</v>
      </c>
      <c r="E306" s="241">
        <v>20</v>
      </c>
      <c r="F306" s="242"/>
      <c r="G306" s="243">
        <f>ROUND(E306*F306,2)</f>
        <v>0</v>
      </c>
      <c r="H306" s="242"/>
      <c r="I306" s="243">
        <f>ROUND(E306*H306,2)</f>
        <v>0</v>
      </c>
      <c r="J306" s="242"/>
      <c r="K306" s="243">
        <f>ROUND(E306*J306,2)</f>
        <v>0</v>
      </c>
      <c r="L306" s="243">
        <v>21</v>
      </c>
      <c r="M306" s="243">
        <f>G306*(1+L306/100)</f>
        <v>0</v>
      </c>
      <c r="N306" s="241">
        <v>2.5000000000000001E-3</v>
      </c>
      <c r="O306" s="241">
        <f>ROUND(E306*N306,2)</f>
        <v>0.05</v>
      </c>
      <c r="P306" s="241">
        <v>0</v>
      </c>
      <c r="Q306" s="241">
        <f>ROUND(E306*P306,2)</f>
        <v>0</v>
      </c>
      <c r="R306" s="243"/>
      <c r="S306" s="243" t="s">
        <v>411</v>
      </c>
      <c r="T306" s="244" t="s">
        <v>412</v>
      </c>
      <c r="U306" s="223">
        <v>0</v>
      </c>
      <c r="V306" s="223">
        <f>ROUND(E306*U306,2)</f>
        <v>0</v>
      </c>
      <c r="W306" s="223"/>
      <c r="X306" s="223" t="s">
        <v>291</v>
      </c>
      <c r="Y306" s="223" t="s">
        <v>133</v>
      </c>
      <c r="Z306" s="213"/>
      <c r="AA306" s="213"/>
      <c r="AB306" s="213"/>
      <c r="AC306" s="213"/>
      <c r="AD306" s="213"/>
      <c r="AE306" s="213"/>
      <c r="AF306" s="213"/>
      <c r="AG306" s="213" t="s">
        <v>292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>
      <c r="A307" s="220"/>
      <c r="B307" s="221"/>
      <c r="C307" s="255"/>
      <c r="D307" s="247"/>
      <c r="E307" s="247"/>
      <c r="F307" s="247"/>
      <c r="G307" s="247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137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2.5" outlineLevel="1">
      <c r="A308" s="238">
        <v>71</v>
      </c>
      <c r="B308" s="239" t="s">
        <v>742</v>
      </c>
      <c r="C308" s="251" t="s">
        <v>743</v>
      </c>
      <c r="D308" s="240" t="s">
        <v>310</v>
      </c>
      <c r="E308" s="241">
        <v>3</v>
      </c>
      <c r="F308" s="242"/>
      <c r="G308" s="243">
        <f>ROUND(E308*F308,2)</f>
        <v>0</v>
      </c>
      <c r="H308" s="242"/>
      <c r="I308" s="243">
        <f>ROUND(E308*H308,2)</f>
        <v>0</v>
      </c>
      <c r="J308" s="242"/>
      <c r="K308" s="243">
        <f>ROUND(E308*J308,2)</f>
        <v>0</v>
      </c>
      <c r="L308" s="243">
        <v>21</v>
      </c>
      <c r="M308" s="243">
        <f>G308*(1+L308/100)</f>
        <v>0</v>
      </c>
      <c r="N308" s="241">
        <v>3.95E-2</v>
      </c>
      <c r="O308" s="241">
        <f>ROUND(E308*N308,2)</f>
        <v>0.12</v>
      </c>
      <c r="P308" s="241">
        <v>0</v>
      </c>
      <c r="Q308" s="241">
        <f>ROUND(E308*P308,2)</f>
        <v>0</v>
      </c>
      <c r="R308" s="243" t="s">
        <v>290</v>
      </c>
      <c r="S308" s="243" t="s">
        <v>131</v>
      </c>
      <c r="T308" s="244" t="s">
        <v>131</v>
      </c>
      <c r="U308" s="223">
        <v>0</v>
      </c>
      <c r="V308" s="223">
        <f>ROUND(E308*U308,2)</f>
        <v>0</v>
      </c>
      <c r="W308" s="223"/>
      <c r="X308" s="223" t="s">
        <v>291</v>
      </c>
      <c r="Y308" s="223" t="s">
        <v>133</v>
      </c>
      <c r="Z308" s="213"/>
      <c r="AA308" s="213"/>
      <c r="AB308" s="213"/>
      <c r="AC308" s="213"/>
      <c r="AD308" s="213"/>
      <c r="AE308" s="213"/>
      <c r="AF308" s="213"/>
      <c r="AG308" s="213" t="s">
        <v>292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>
      <c r="A309" s="220"/>
      <c r="B309" s="221"/>
      <c r="C309" s="255"/>
      <c r="D309" s="247"/>
      <c r="E309" s="247"/>
      <c r="F309" s="247"/>
      <c r="G309" s="247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137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>
      <c r="A310" s="238">
        <v>72</v>
      </c>
      <c r="B310" s="239" t="s">
        <v>744</v>
      </c>
      <c r="C310" s="251" t="s">
        <v>745</v>
      </c>
      <c r="D310" s="240" t="s">
        <v>310</v>
      </c>
      <c r="E310" s="241">
        <v>1</v>
      </c>
      <c r="F310" s="242"/>
      <c r="G310" s="243">
        <f>ROUND(E310*F310,2)</f>
        <v>0</v>
      </c>
      <c r="H310" s="242"/>
      <c r="I310" s="243">
        <f>ROUND(E310*H310,2)</f>
        <v>0</v>
      </c>
      <c r="J310" s="242"/>
      <c r="K310" s="243">
        <f>ROUND(E310*J310,2)</f>
        <v>0</v>
      </c>
      <c r="L310" s="243">
        <v>21</v>
      </c>
      <c r="M310" s="243">
        <f>G310*(1+L310/100)</f>
        <v>0</v>
      </c>
      <c r="N310" s="241">
        <v>6.9000000000000006E-2</v>
      </c>
      <c r="O310" s="241">
        <f>ROUND(E310*N310,2)</f>
        <v>7.0000000000000007E-2</v>
      </c>
      <c r="P310" s="241">
        <v>0</v>
      </c>
      <c r="Q310" s="241">
        <f>ROUND(E310*P310,2)</f>
        <v>0</v>
      </c>
      <c r="R310" s="243"/>
      <c r="S310" s="243" t="s">
        <v>411</v>
      </c>
      <c r="T310" s="244" t="s">
        <v>412</v>
      </c>
      <c r="U310" s="223">
        <v>0</v>
      </c>
      <c r="V310" s="223">
        <f>ROUND(E310*U310,2)</f>
        <v>0</v>
      </c>
      <c r="W310" s="223"/>
      <c r="X310" s="223" t="s">
        <v>291</v>
      </c>
      <c r="Y310" s="223" t="s">
        <v>133</v>
      </c>
      <c r="Z310" s="213"/>
      <c r="AA310" s="213"/>
      <c r="AB310" s="213"/>
      <c r="AC310" s="213"/>
      <c r="AD310" s="213"/>
      <c r="AE310" s="213"/>
      <c r="AF310" s="213"/>
      <c r="AG310" s="213" t="s">
        <v>292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2">
      <c r="A311" s="220"/>
      <c r="B311" s="221"/>
      <c r="C311" s="255"/>
      <c r="D311" s="247"/>
      <c r="E311" s="247"/>
      <c r="F311" s="247"/>
      <c r="G311" s="247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137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ht="33.75" outlineLevel="1">
      <c r="A312" s="238">
        <v>73</v>
      </c>
      <c r="B312" s="239" t="s">
        <v>746</v>
      </c>
      <c r="C312" s="251" t="s">
        <v>747</v>
      </c>
      <c r="D312" s="240" t="s">
        <v>310</v>
      </c>
      <c r="E312" s="241">
        <v>5</v>
      </c>
      <c r="F312" s="242"/>
      <c r="G312" s="243">
        <f>ROUND(E312*F312,2)</f>
        <v>0</v>
      </c>
      <c r="H312" s="242"/>
      <c r="I312" s="243">
        <f>ROUND(E312*H312,2)</f>
        <v>0</v>
      </c>
      <c r="J312" s="242"/>
      <c r="K312" s="243">
        <f>ROUND(E312*J312,2)</f>
        <v>0</v>
      </c>
      <c r="L312" s="243">
        <v>21</v>
      </c>
      <c r="M312" s="243">
        <f>G312*(1+L312/100)</f>
        <v>0</v>
      </c>
      <c r="N312" s="241">
        <v>1.4E-2</v>
      </c>
      <c r="O312" s="241">
        <f>ROUND(E312*N312,2)</f>
        <v>7.0000000000000007E-2</v>
      </c>
      <c r="P312" s="241">
        <v>0</v>
      </c>
      <c r="Q312" s="241">
        <f>ROUND(E312*P312,2)</f>
        <v>0</v>
      </c>
      <c r="R312" s="243" t="s">
        <v>290</v>
      </c>
      <c r="S312" s="243" t="s">
        <v>131</v>
      </c>
      <c r="T312" s="244" t="s">
        <v>131</v>
      </c>
      <c r="U312" s="223">
        <v>0</v>
      </c>
      <c r="V312" s="223">
        <f>ROUND(E312*U312,2)</f>
        <v>0</v>
      </c>
      <c r="W312" s="223"/>
      <c r="X312" s="223" t="s">
        <v>291</v>
      </c>
      <c r="Y312" s="223" t="s">
        <v>133</v>
      </c>
      <c r="Z312" s="213"/>
      <c r="AA312" s="213"/>
      <c r="AB312" s="213"/>
      <c r="AC312" s="213"/>
      <c r="AD312" s="213"/>
      <c r="AE312" s="213"/>
      <c r="AF312" s="213"/>
      <c r="AG312" s="213" t="s">
        <v>292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2">
      <c r="A313" s="220"/>
      <c r="B313" s="221"/>
      <c r="C313" s="255"/>
      <c r="D313" s="247"/>
      <c r="E313" s="247"/>
      <c r="F313" s="247"/>
      <c r="G313" s="247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137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>
      <c r="A314" s="238">
        <v>74</v>
      </c>
      <c r="B314" s="239" t="s">
        <v>748</v>
      </c>
      <c r="C314" s="251" t="s">
        <v>749</v>
      </c>
      <c r="D314" s="240" t="s">
        <v>310</v>
      </c>
      <c r="E314" s="241">
        <v>3</v>
      </c>
      <c r="F314" s="242"/>
      <c r="G314" s="243">
        <f>ROUND(E314*F314,2)</f>
        <v>0</v>
      </c>
      <c r="H314" s="242"/>
      <c r="I314" s="243">
        <f>ROUND(E314*H314,2)</f>
        <v>0</v>
      </c>
      <c r="J314" s="242"/>
      <c r="K314" s="243">
        <f>ROUND(E314*J314,2)</f>
        <v>0</v>
      </c>
      <c r="L314" s="243">
        <v>21</v>
      </c>
      <c r="M314" s="243">
        <f>G314*(1+L314/100)</f>
        <v>0</v>
      </c>
      <c r="N314" s="241">
        <v>0.03</v>
      </c>
      <c r="O314" s="241">
        <f>ROUND(E314*N314,2)</f>
        <v>0.09</v>
      </c>
      <c r="P314" s="241">
        <v>0</v>
      </c>
      <c r="Q314" s="241">
        <f>ROUND(E314*P314,2)</f>
        <v>0</v>
      </c>
      <c r="R314" s="243" t="s">
        <v>290</v>
      </c>
      <c r="S314" s="243" t="s">
        <v>131</v>
      </c>
      <c r="T314" s="244" t="s">
        <v>131</v>
      </c>
      <c r="U314" s="223">
        <v>0</v>
      </c>
      <c r="V314" s="223">
        <f>ROUND(E314*U314,2)</f>
        <v>0</v>
      </c>
      <c r="W314" s="223"/>
      <c r="X314" s="223" t="s">
        <v>291</v>
      </c>
      <c r="Y314" s="223" t="s">
        <v>133</v>
      </c>
      <c r="Z314" s="213"/>
      <c r="AA314" s="213"/>
      <c r="AB314" s="213"/>
      <c r="AC314" s="213"/>
      <c r="AD314" s="213"/>
      <c r="AE314" s="213"/>
      <c r="AF314" s="213"/>
      <c r="AG314" s="213" t="s">
        <v>292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>
      <c r="A315" s="220"/>
      <c r="B315" s="221"/>
      <c r="C315" s="255"/>
      <c r="D315" s="247"/>
      <c r="E315" s="247"/>
      <c r="F315" s="247"/>
      <c r="G315" s="247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137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>
      <c r="A316" s="238">
        <v>75</v>
      </c>
      <c r="B316" s="239" t="s">
        <v>750</v>
      </c>
      <c r="C316" s="251" t="s">
        <v>751</v>
      </c>
      <c r="D316" s="240" t="s">
        <v>310</v>
      </c>
      <c r="E316" s="241">
        <v>25</v>
      </c>
      <c r="F316" s="242"/>
      <c r="G316" s="243">
        <f>ROUND(E316*F316,2)</f>
        <v>0</v>
      </c>
      <c r="H316" s="242"/>
      <c r="I316" s="243">
        <f>ROUND(E316*H316,2)</f>
        <v>0</v>
      </c>
      <c r="J316" s="242"/>
      <c r="K316" s="243">
        <f>ROUND(E316*J316,2)</f>
        <v>0</v>
      </c>
      <c r="L316" s="243">
        <v>21</v>
      </c>
      <c r="M316" s="243">
        <f>G316*(1+L316/100)</f>
        <v>0</v>
      </c>
      <c r="N316" s="241">
        <v>0</v>
      </c>
      <c r="O316" s="241">
        <f>ROUND(E316*N316,2)</f>
        <v>0</v>
      </c>
      <c r="P316" s="241">
        <v>0</v>
      </c>
      <c r="Q316" s="241">
        <f>ROUND(E316*P316,2)</f>
        <v>0</v>
      </c>
      <c r="R316" s="243" t="s">
        <v>290</v>
      </c>
      <c r="S316" s="243" t="s">
        <v>131</v>
      </c>
      <c r="T316" s="244" t="s">
        <v>131</v>
      </c>
      <c r="U316" s="223">
        <v>0</v>
      </c>
      <c r="V316" s="223">
        <f>ROUND(E316*U316,2)</f>
        <v>0</v>
      </c>
      <c r="W316" s="223"/>
      <c r="X316" s="223" t="s">
        <v>291</v>
      </c>
      <c r="Y316" s="223" t="s">
        <v>133</v>
      </c>
      <c r="Z316" s="213"/>
      <c r="AA316" s="213"/>
      <c r="AB316" s="213"/>
      <c r="AC316" s="213"/>
      <c r="AD316" s="213"/>
      <c r="AE316" s="213"/>
      <c r="AF316" s="213"/>
      <c r="AG316" s="213" t="s">
        <v>292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2">
      <c r="A317" s="220"/>
      <c r="B317" s="221"/>
      <c r="C317" s="254" t="s">
        <v>752</v>
      </c>
      <c r="D317" s="224"/>
      <c r="E317" s="225">
        <v>25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141</v>
      </c>
      <c r="AH317" s="213">
        <v>5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>
      <c r="A318" s="220"/>
      <c r="B318" s="221"/>
      <c r="C318" s="253"/>
      <c r="D318" s="246"/>
      <c r="E318" s="246"/>
      <c r="F318" s="246"/>
      <c r="G318" s="246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137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>
      <c r="A319" s="238">
        <v>76</v>
      </c>
      <c r="B319" s="239" t="s">
        <v>753</v>
      </c>
      <c r="C319" s="251" t="s">
        <v>754</v>
      </c>
      <c r="D319" s="240" t="s">
        <v>310</v>
      </c>
      <c r="E319" s="241">
        <v>3</v>
      </c>
      <c r="F319" s="242"/>
      <c r="G319" s="243">
        <f>ROUND(E319*F319,2)</f>
        <v>0</v>
      </c>
      <c r="H319" s="242"/>
      <c r="I319" s="243">
        <f>ROUND(E319*H319,2)</f>
        <v>0</v>
      </c>
      <c r="J319" s="242"/>
      <c r="K319" s="243">
        <f>ROUND(E319*J319,2)</f>
        <v>0</v>
      </c>
      <c r="L319" s="243">
        <v>21</v>
      </c>
      <c r="M319" s="243">
        <f>G319*(1+L319/100)</f>
        <v>0</v>
      </c>
      <c r="N319" s="241">
        <v>2E-3</v>
      </c>
      <c r="O319" s="241">
        <f>ROUND(E319*N319,2)</f>
        <v>0.01</v>
      </c>
      <c r="P319" s="241">
        <v>0</v>
      </c>
      <c r="Q319" s="241">
        <f>ROUND(E319*P319,2)</f>
        <v>0</v>
      </c>
      <c r="R319" s="243"/>
      <c r="S319" s="243" t="s">
        <v>411</v>
      </c>
      <c r="T319" s="244" t="s">
        <v>412</v>
      </c>
      <c r="U319" s="223">
        <v>0</v>
      </c>
      <c r="V319" s="223">
        <f>ROUND(E319*U319,2)</f>
        <v>0</v>
      </c>
      <c r="W319" s="223"/>
      <c r="X319" s="223" t="s">
        <v>291</v>
      </c>
      <c r="Y319" s="223" t="s">
        <v>133</v>
      </c>
      <c r="Z319" s="213"/>
      <c r="AA319" s="213"/>
      <c r="AB319" s="213"/>
      <c r="AC319" s="213"/>
      <c r="AD319" s="213"/>
      <c r="AE319" s="213"/>
      <c r="AF319" s="213"/>
      <c r="AG319" s="213" t="s">
        <v>292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>
      <c r="A320" s="220"/>
      <c r="B320" s="221"/>
      <c r="C320" s="255"/>
      <c r="D320" s="247"/>
      <c r="E320" s="247"/>
      <c r="F320" s="247"/>
      <c r="G320" s="247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137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ht="22.5" outlineLevel="1">
      <c r="A321" s="238">
        <v>77</v>
      </c>
      <c r="B321" s="239" t="s">
        <v>755</v>
      </c>
      <c r="C321" s="251" t="s">
        <v>756</v>
      </c>
      <c r="D321" s="240" t="s">
        <v>310</v>
      </c>
      <c r="E321" s="241">
        <v>5</v>
      </c>
      <c r="F321" s="242"/>
      <c r="G321" s="243">
        <f>ROUND(E321*F321,2)</f>
        <v>0</v>
      </c>
      <c r="H321" s="242"/>
      <c r="I321" s="243">
        <f>ROUND(E321*H321,2)</f>
        <v>0</v>
      </c>
      <c r="J321" s="242"/>
      <c r="K321" s="243">
        <f>ROUND(E321*J321,2)</f>
        <v>0</v>
      </c>
      <c r="L321" s="243">
        <v>21</v>
      </c>
      <c r="M321" s="243">
        <f>G321*(1+L321/100)</f>
        <v>0</v>
      </c>
      <c r="N321" s="241">
        <v>7.3000000000000001E-3</v>
      </c>
      <c r="O321" s="241">
        <f>ROUND(E321*N321,2)</f>
        <v>0.04</v>
      </c>
      <c r="P321" s="241">
        <v>0</v>
      </c>
      <c r="Q321" s="241">
        <f>ROUND(E321*P321,2)</f>
        <v>0</v>
      </c>
      <c r="R321" s="243" t="s">
        <v>290</v>
      </c>
      <c r="S321" s="243" t="s">
        <v>131</v>
      </c>
      <c r="T321" s="244" t="s">
        <v>131</v>
      </c>
      <c r="U321" s="223">
        <v>0</v>
      </c>
      <c r="V321" s="223">
        <f>ROUND(E321*U321,2)</f>
        <v>0</v>
      </c>
      <c r="W321" s="223"/>
      <c r="X321" s="223" t="s">
        <v>291</v>
      </c>
      <c r="Y321" s="223" t="s">
        <v>133</v>
      </c>
      <c r="Z321" s="213"/>
      <c r="AA321" s="213"/>
      <c r="AB321" s="213"/>
      <c r="AC321" s="213"/>
      <c r="AD321" s="213"/>
      <c r="AE321" s="213"/>
      <c r="AF321" s="213"/>
      <c r="AG321" s="213" t="s">
        <v>292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>
      <c r="A322" s="220"/>
      <c r="B322" s="221"/>
      <c r="C322" s="255"/>
      <c r="D322" s="247"/>
      <c r="E322" s="247"/>
      <c r="F322" s="247"/>
      <c r="G322" s="247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137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ht="22.5" outlineLevel="1">
      <c r="A323" s="238">
        <v>78</v>
      </c>
      <c r="B323" s="239" t="s">
        <v>757</v>
      </c>
      <c r="C323" s="251" t="s">
        <v>758</v>
      </c>
      <c r="D323" s="240" t="s">
        <v>310</v>
      </c>
      <c r="E323" s="241">
        <v>1</v>
      </c>
      <c r="F323" s="242"/>
      <c r="G323" s="243">
        <f>ROUND(E323*F323,2)</f>
        <v>0</v>
      </c>
      <c r="H323" s="242"/>
      <c r="I323" s="243">
        <f>ROUND(E323*H323,2)</f>
        <v>0</v>
      </c>
      <c r="J323" s="242"/>
      <c r="K323" s="243">
        <f>ROUND(E323*J323,2)</f>
        <v>0</v>
      </c>
      <c r="L323" s="243">
        <v>21</v>
      </c>
      <c r="M323" s="243">
        <f>G323*(1+L323/100)</f>
        <v>0</v>
      </c>
      <c r="N323" s="241">
        <v>6.8999999999999999E-3</v>
      </c>
      <c r="O323" s="241">
        <f>ROUND(E323*N323,2)</f>
        <v>0.01</v>
      </c>
      <c r="P323" s="241">
        <v>0</v>
      </c>
      <c r="Q323" s="241">
        <f>ROUND(E323*P323,2)</f>
        <v>0</v>
      </c>
      <c r="R323" s="243" t="s">
        <v>290</v>
      </c>
      <c r="S323" s="243" t="s">
        <v>131</v>
      </c>
      <c r="T323" s="244" t="s">
        <v>131</v>
      </c>
      <c r="U323" s="223">
        <v>0</v>
      </c>
      <c r="V323" s="223">
        <f>ROUND(E323*U323,2)</f>
        <v>0</v>
      </c>
      <c r="W323" s="223"/>
      <c r="X323" s="223" t="s">
        <v>291</v>
      </c>
      <c r="Y323" s="223" t="s">
        <v>133</v>
      </c>
      <c r="Z323" s="213"/>
      <c r="AA323" s="213"/>
      <c r="AB323" s="213"/>
      <c r="AC323" s="213"/>
      <c r="AD323" s="213"/>
      <c r="AE323" s="213"/>
      <c r="AF323" s="213"/>
      <c r="AG323" s="213" t="s">
        <v>292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>
      <c r="A324" s="220"/>
      <c r="B324" s="221"/>
      <c r="C324" s="255"/>
      <c r="D324" s="247"/>
      <c r="E324" s="247"/>
      <c r="F324" s="247"/>
      <c r="G324" s="247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137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ht="22.5" outlineLevel="1">
      <c r="A325" s="238">
        <v>79</v>
      </c>
      <c r="B325" s="239" t="s">
        <v>759</v>
      </c>
      <c r="C325" s="251" t="s">
        <v>760</v>
      </c>
      <c r="D325" s="240" t="s">
        <v>310</v>
      </c>
      <c r="E325" s="241">
        <v>2</v>
      </c>
      <c r="F325" s="242"/>
      <c r="G325" s="243">
        <f>ROUND(E325*F325,2)</f>
        <v>0</v>
      </c>
      <c r="H325" s="242"/>
      <c r="I325" s="243">
        <f>ROUND(E325*H325,2)</f>
        <v>0</v>
      </c>
      <c r="J325" s="242"/>
      <c r="K325" s="243">
        <f>ROUND(E325*J325,2)</f>
        <v>0</v>
      </c>
      <c r="L325" s="243">
        <v>21</v>
      </c>
      <c r="M325" s="243">
        <f>G325*(1+L325/100)</f>
        <v>0</v>
      </c>
      <c r="N325" s="241">
        <v>3.0200000000000001E-2</v>
      </c>
      <c r="O325" s="241">
        <f>ROUND(E325*N325,2)</f>
        <v>0.06</v>
      </c>
      <c r="P325" s="241">
        <v>0</v>
      </c>
      <c r="Q325" s="241">
        <f>ROUND(E325*P325,2)</f>
        <v>0</v>
      </c>
      <c r="R325" s="243" t="s">
        <v>290</v>
      </c>
      <c r="S325" s="243" t="s">
        <v>131</v>
      </c>
      <c r="T325" s="244" t="s">
        <v>131</v>
      </c>
      <c r="U325" s="223">
        <v>0</v>
      </c>
      <c r="V325" s="223">
        <f>ROUND(E325*U325,2)</f>
        <v>0</v>
      </c>
      <c r="W325" s="223"/>
      <c r="X325" s="223" t="s">
        <v>291</v>
      </c>
      <c r="Y325" s="223" t="s">
        <v>133</v>
      </c>
      <c r="Z325" s="213"/>
      <c r="AA325" s="213"/>
      <c r="AB325" s="213"/>
      <c r="AC325" s="213"/>
      <c r="AD325" s="213"/>
      <c r="AE325" s="213"/>
      <c r="AF325" s="213"/>
      <c r="AG325" s="213" t="s">
        <v>292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>
      <c r="A326" s="220"/>
      <c r="B326" s="221"/>
      <c r="C326" s="255"/>
      <c r="D326" s="247"/>
      <c r="E326" s="247"/>
      <c r="F326" s="247"/>
      <c r="G326" s="247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137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ht="22.5" outlineLevel="1">
      <c r="A327" s="238">
        <v>80</v>
      </c>
      <c r="B327" s="239" t="s">
        <v>761</v>
      </c>
      <c r="C327" s="251" t="s">
        <v>762</v>
      </c>
      <c r="D327" s="240" t="s">
        <v>310</v>
      </c>
      <c r="E327" s="241">
        <v>4</v>
      </c>
      <c r="F327" s="242"/>
      <c r="G327" s="243">
        <f>ROUND(E327*F327,2)</f>
        <v>0</v>
      </c>
      <c r="H327" s="242"/>
      <c r="I327" s="243">
        <f>ROUND(E327*H327,2)</f>
        <v>0</v>
      </c>
      <c r="J327" s="242"/>
      <c r="K327" s="243">
        <f>ROUND(E327*J327,2)</f>
        <v>0</v>
      </c>
      <c r="L327" s="243">
        <v>21</v>
      </c>
      <c r="M327" s="243">
        <f>G327*(1+L327/100)</f>
        <v>0</v>
      </c>
      <c r="N327" s="241">
        <v>1.41E-2</v>
      </c>
      <c r="O327" s="241">
        <f>ROUND(E327*N327,2)</f>
        <v>0.06</v>
      </c>
      <c r="P327" s="241">
        <v>0</v>
      </c>
      <c r="Q327" s="241">
        <f>ROUND(E327*P327,2)</f>
        <v>0</v>
      </c>
      <c r="R327" s="243" t="s">
        <v>290</v>
      </c>
      <c r="S327" s="243" t="s">
        <v>131</v>
      </c>
      <c r="T327" s="244" t="s">
        <v>131</v>
      </c>
      <c r="U327" s="223">
        <v>0</v>
      </c>
      <c r="V327" s="223">
        <f>ROUND(E327*U327,2)</f>
        <v>0</v>
      </c>
      <c r="W327" s="223"/>
      <c r="X327" s="223" t="s">
        <v>291</v>
      </c>
      <c r="Y327" s="223" t="s">
        <v>133</v>
      </c>
      <c r="Z327" s="213"/>
      <c r="AA327" s="213"/>
      <c r="AB327" s="213"/>
      <c r="AC327" s="213"/>
      <c r="AD327" s="213"/>
      <c r="AE327" s="213"/>
      <c r="AF327" s="213"/>
      <c r="AG327" s="213" t="s">
        <v>292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2">
      <c r="A328" s="220"/>
      <c r="B328" s="221"/>
      <c r="C328" s="255"/>
      <c r="D328" s="247"/>
      <c r="E328" s="247"/>
      <c r="F328" s="247"/>
      <c r="G328" s="247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137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22.5" outlineLevel="1">
      <c r="A329" s="238">
        <v>81</v>
      </c>
      <c r="B329" s="239" t="s">
        <v>763</v>
      </c>
      <c r="C329" s="251" t="s">
        <v>764</v>
      </c>
      <c r="D329" s="240" t="s">
        <v>310</v>
      </c>
      <c r="E329" s="241">
        <v>4</v>
      </c>
      <c r="F329" s="242"/>
      <c r="G329" s="243">
        <f>ROUND(E329*F329,2)</f>
        <v>0</v>
      </c>
      <c r="H329" s="242"/>
      <c r="I329" s="243">
        <f>ROUND(E329*H329,2)</f>
        <v>0</v>
      </c>
      <c r="J329" s="242"/>
      <c r="K329" s="243">
        <f>ROUND(E329*J329,2)</f>
        <v>0</v>
      </c>
      <c r="L329" s="243">
        <v>21</v>
      </c>
      <c r="M329" s="243">
        <f>G329*(1+L329/100)</f>
        <v>0</v>
      </c>
      <c r="N329" s="241">
        <v>1.06E-2</v>
      </c>
      <c r="O329" s="241">
        <f>ROUND(E329*N329,2)</f>
        <v>0.04</v>
      </c>
      <c r="P329" s="241">
        <v>0</v>
      </c>
      <c r="Q329" s="241">
        <f>ROUND(E329*P329,2)</f>
        <v>0</v>
      </c>
      <c r="R329" s="243" t="s">
        <v>290</v>
      </c>
      <c r="S329" s="243" t="s">
        <v>131</v>
      </c>
      <c r="T329" s="244" t="s">
        <v>131</v>
      </c>
      <c r="U329" s="223">
        <v>0</v>
      </c>
      <c r="V329" s="223">
        <f>ROUND(E329*U329,2)</f>
        <v>0</v>
      </c>
      <c r="W329" s="223"/>
      <c r="X329" s="223" t="s">
        <v>291</v>
      </c>
      <c r="Y329" s="223" t="s">
        <v>133</v>
      </c>
      <c r="Z329" s="213"/>
      <c r="AA329" s="213"/>
      <c r="AB329" s="213"/>
      <c r="AC329" s="213"/>
      <c r="AD329" s="213"/>
      <c r="AE329" s="213"/>
      <c r="AF329" s="213"/>
      <c r="AG329" s="213" t="s">
        <v>292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>
      <c r="A330" s="220"/>
      <c r="B330" s="221"/>
      <c r="C330" s="255"/>
      <c r="D330" s="247"/>
      <c r="E330" s="247"/>
      <c r="F330" s="247"/>
      <c r="G330" s="247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137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22.5" outlineLevel="1">
      <c r="A331" s="238">
        <v>82</v>
      </c>
      <c r="B331" s="239" t="s">
        <v>765</v>
      </c>
      <c r="C331" s="251" t="s">
        <v>766</v>
      </c>
      <c r="D331" s="240" t="s">
        <v>310</v>
      </c>
      <c r="E331" s="241">
        <v>4</v>
      </c>
      <c r="F331" s="242"/>
      <c r="G331" s="243">
        <f>ROUND(E331*F331,2)</f>
        <v>0</v>
      </c>
      <c r="H331" s="242"/>
      <c r="I331" s="243">
        <f>ROUND(E331*H331,2)</f>
        <v>0</v>
      </c>
      <c r="J331" s="242"/>
      <c r="K331" s="243">
        <f>ROUND(E331*J331,2)</f>
        <v>0</v>
      </c>
      <c r="L331" s="243">
        <v>21</v>
      </c>
      <c r="M331" s="243">
        <f>G331*(1+L331/100)</f>
        <v>0</v>
      </c>
      <c r="N331" s="241">
        <v>1.3899999999999999E-2</v>
      </c>
      <c r="O331" s="241">
        <f>ROUND(E331*N331,2)</f>
        <v>0.06</v>
      </c>
      <c r="P331" s="241">
        <v>0</v>
      </c>
      <c r="Q331" s="241">
        <f>ROUND(E331*P331,2)</f>
        <v>0</v>
      </c>
      <c r="R331" s="243" t="s">
        <v>290</v>
      </c>
      <c r="S331" s="243" t="s">
        <v>131</v>
      </c>
      <c r="T331" s="244" t="s">
        <v>131</v>
      </c>
      <c r="U331" s="223">
        <v>0</v>
      </c>
      <c r="V331" s="223">
        <f>ROUND(E331*U331,2)</f>
        <v>0</v>
      </c>
      <c r="W331" s="223"/>
      <c r="X331" s="223" t="s">
        <v>291</v>
      </c>
      <c r="Y331" s="223" t="s">
        <v>133</v>
      </c>
      <c r="Z331" s="213"/>
      <c r="AA331" s="213"/>
      <c r="AB331" s="213"/>
      <c r="AC331" s="213"/>
      <c r="AD331" s="213"/>
      <c r="AE331" s="213"/>
      <c r="AF331" s="213"/>
      <c r="AG331" s="213" t="s">
        <v>292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2">
      <c r="A332" s="220"/>
      <c r="B332" s="221"/>
      <c r="C332" s="255"/>
      <c r="D332" s="247"/>
      <c r="E332" s="247"/>
      <c r="F332" s="247"/>
      <c r="G332" s="247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137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>
      <c r="A333" s="238">
        <v>83</v>
      </c>
      <c r="B333" s="239" t="s">
        <v>767</v>
      </c>
      <c r="C333" s="251" t="s">
        <v>768</v>
      </c>
      <c r="D333" s="240" t="s">
        <v>310</v>
      </c>
      <c r="E333" s="241">
        <v>1</v>
      </c>
      <c r="F333" s="242"/>
      <c r="G333" s="243">
        <f>ROUND(E333*F333,2)</f>
        <v>0</v>
      </c>
      <c r="H333" s="242"/>
      <c r="I333" s="243">
        <f>ROUND(E333*H333,2)</f>
        <v>0</v>
      </c>
      <c r="J333" s="242"/>
      <c r="K333" s="243">
        <f>ROUND(E333*J333,2)</f>
        <v>0</v>
      </c>
      <c r="L333" s="243">
        <v>21</v>
      </c>
      <c r="M333" s="243">
        <f>G333*(1+L333/100)</f>
        <v>0</v>
      </c>
      <c r="N333" s="241">
        <v>4.2000000000000003E-2</v>
      </c>
      <c r="O333" s="241">
        <f>ROUND(E333*N333,2)</f>
        <v>0.04</v>
      </c>
      <c r="P333" s="241">
        <v>0</v>
      </c>
      <c r="Q333" s="241">
        <f>ROUND(E333*P333,2)</f>
        <v>0</v>
      </c>
      <c r="R333" s="243"/>
      <c r="S333" s="243" t="s">
        <v>411</v>
      </c>
      <c r="T333" s="244" t="s">
        <v>412</v>
      </c>
      <c r="U333" s="223">
        <v>0</v>
      </c>
      <c r="V333" s="223">
        <f>ROUND(E333*U333,2)</f>
        <v>0</v>
      </c>
      <c r="W333" s="223"/>
      <c r="X333" s="223" t="s">
        <v>291</v>
      </c>
      <c r="Y333" s="223" t="s">
        <v>133</v>
      </c>
      <c r="Z333" s="213"/>
      <c r="AA333" s="213"/>
      <c r="AB333" s="213"/>
      <c r="AC333" s="213"/>
      <c r="AD333" s="213"/>
      <c r="AE333" s="213"/>
      <c r="AF333" s="213"/>
      <c r="AG333" s="213" t="s">
        <v>292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>
      <c r="A334" s="220"/>
      <c r="B334" s="221"/>
      <c r="C334" s="255"/>
      <c r="D334" s="247"/>
      <c r="E334" s="247"/>
      <c r="F334" s="247"/>
      <c r="G334" s="247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137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>
      <c r="A335" s="238">
        <v>84</v>
      </c>
      <c r="B335" s="239" t="s">
        <v>769</v>
      </c>
      <c r="C335" s="251" t="s">
        <v>770</v>
      </c>
      <c r="D335" s="240" t="s">
        <v>310</v>
      </c>
      <c r="E335" s="241">
        <v>8</v>
      </c>
      <c r="F335" s="242"/>
      <c r="G335" s="243">
        <f>ROUND(E335*F335,2)</f>
        <v>0</v>
      </c>
      <c r="H335" s="242"/>
      <c r="I335" s="243">
        <f>ROUND(E335*H335,2)</f>
        <v>0</v>
      </c>
      <c r="J335" s="242"/>
      <c r="K335" s="243">
        <f>ROUND(E335*J335,2)</f>
        <v>0</v>
      </c>
      <c r="L335" s="243">
        <v>21</v>
      </c>
      <c r="M335" s="243">
        <f>G335*(1+L335/100)</f>
        <v>0</v>
      </c>
      <c r="N335" s="241">
        <v>2.5000000000000001E-3</v>
      </c>
      <c r="O335" s="241">
        <f>ROUND(E335*N335,2)</f>
        <v>0.02</v>
      </c>
      <c r="P335" s="241">
        <v>0</v>
      </c>
      <c r="Q335" s="241">
        <f>ROUND(E335*P335,2)</f>
        <v>0</v>
      </c>
      <c r="R335" s="243"/>
      <c r="S335" s="243" t="s">
        <v>411</v>
      </c>
      <c r="T335" s="244" t="s">
        <v>412</v>
      </c>
      <c r="U335" s="223">
        <v>0</v>
      </c>
      <c r="V335" s="223">
        <f>ROUND(E335*U335,2)</f>
        <v>0</v>
      </c>
      <c r="W335" s="223"/>
      <c r="X335" s="223" t="s">
        <v>291</v>
      </c>
      <c r="Y335" s="223" t="s">
        <v>133</v>
      </c>
      <c r="Z335" s="213"/>
      <c r="AA335" s="213"/>
      <c r="AB335" s="213"/>
      <c r="AC335" s="213"/>
      <c r="AD335" s="213"/>
      <c r="AE335" s="213"/>
      <c r="AF335" s="213"/>
      <c r="AG335" s="213" t="s">
        <v>292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>
      <c r="A336" s="220"/>
      <c r="B336" s="221"/>
      <c r="C336" s="255"/>
      <c r="D336" s="247"/>
      <c r="E336" s="247"/>
      <c r="F336" s="247"/>
      <c r="G336" s="247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137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>
      <c r="A337" s="238">
        <v>85</v>
      </c>
      <c r="B337" s="239" t="s">
        <v>771</v>
      </c>
      <c r="C337" s="251" t="s">
        <v>772</v>
      </c>
      <c r="D337" s="240" t="s">
        <v>419</v>
      </c>
      <c r="E337" s="241">
        <v>1</v>
      </c>
      <c r="F337" s="242"/>
      <c r="G337" s="243">
        <f>ROUND(E337*F337,2)</f>
        <v>0</v>
      </c>
      <c r="H337" s="242"/>
      <c r="I337" s="243">
        <f>ROUND(E337*H337,2)</f>
        <v>0</v>
      </c>
      <c r="J337" s="242"/>
      <c r="K337" s="243">
        <f>ROUND(E337*J337,2)</f>
        <v>0</v>
      </c>
      <c r="L337" s="243">
        <v>21</v>
      </c>
      <c r="M337" s="243">
        <f>G337*(1+L337/100)</f>
        <v>0</v>
      </c>
      <c r="N337" s="241">
        <v>0.1</v>
      </c>
      <c r="O337" s="241">
        <f>ROUND(E337*N337,2)</f>
        <v>0.1</v>
      </c>
      <c r="P337" s="241">
        <v>0</v>
      </c>
      <c r="Q337" s="241">
        <f>ROUND(E337*P337,2)</f>
        <v>0</v>
      </c>
      <c r="R337" s="243"/>
      <c r="S337" s="243" t="s">
        <v>411</v>
      </c>
      <c r="T337" s="244" t="s">
        <v>412</v>
      </c>
      <c r="U337" s="223">
        <v>0</v>
      </c>
      <c r="V337" s="223">
        <f>ROUND(E337*U337,2)</f>
        <v>0</v>
      </c>
      <c r="W337" s="223"/>
      <c r="X337" s="223" t="s">
        <v>291</v>
      </c>
      <c r="Y337" s="223" t="s">
        <v>133</v>
      </c>
      <c r="Z337" s="213"/>
      <c r="AA337" s="213"/>
      <c r="AB337" s="213"/>
      <c r="AC337" s="213"/>
      <c r="AD337" s="213"/>
      <c r="AE337" s="213"/>
      <c r="AF337" s="213"/>
      <c r="AG337" s="213" t="s">
        <v>292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2">
      <c r="A338" s="220"/>
      <c r="B338" s="221"/>
      <c r="C338" s="255"/>
      <c r="D338" s="247"/>
      <c r="E338" s="247"/>
      <c r="F338" s="247"/>
      <c r="G338" s="247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137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>
      <c r="A339" s="231" t="s">
        <v>125</v>
      </c>
      <c r="B339" s="232" t="s">
        <v>91</v>
      </c>
      <c r="C339" s="250" t="s">
        <v>92</v>
      </c>
      <c r="D339" s="233"/>
      <c r="E339" s="234"/>
      <c r="F339" s="235"/>
      <c r="G339" s="235">
        <f>SUMIF(AG340:AG343,"&lt;&gt;NOR",G340:G343)</f>
        <v>0</v>
      </c>
      <c r="H339" s="235"/>
      <c r="I339" s="235">
        <f>SUM(I340:I343)</f>
        <v>0</v>
      </c>
      <c r="J339" s="235"/>
      <c r="K339" s="235">
        <f>SUM(K340:K343)</f>
        <v>0</v>
      </c>
      <c r="L339" s="235"/>
      <c r="M339" s="235">
        <f>SUM(M340:M343)</f>
        <v>0</v>
      </c>
      <c r="N339" s="234"/>
      <c r="O339" s="234">
        <f>SUM(O340:O343)</f>
        <v>0</v>
      </c>
      <c r="P339" s="234"/>
      <c r="Q339" s="234">
        <f>SUM(Q340:Q343)</f>
        <v>0</v>
      </c>
      <c r="R339" s="235"/>
      <c r="S339" s="235"/>
      <c r="T339" s="236"/>
      <c r="U339" s="230"/>
      <c r="V339" s="230">
        <f>SUM(V340:V343)</f>
        <v>217.31</v>
      </c>
      <c r="W339" s="230"/>
      <c r="X339" s="230"/>
      <c r="Y339" s="230"/>
      <c r="AG339" t="s">
        <v>126</v>
      </c>
    </row>
    <row r="340" spans="1:60" ht="22.5" outlineLevel="1">
      <c r="A340" s="238">
        <v>86</v>
      </c>
      <c r="B340" s="239" t="s">
        <v>539</v>
      </c>
      <c r="C340" s="251" t="s">
        <v>540</v>
      </c>
      <c r="D340" s="240" t="s">
        <v>296</v>
      </c>
      <c r="E340" s="241">
        <v>1027.47354</v>
      </c>
      <c r="F340" s="242"/>
      <c r="G340" s="243">
        <f>ROUND(E340*F340,2)</f>
        <v>0</v>
      </c>
      <c r="H340" s="242"/>
      <c r="I340" s="243">
        <f>ROUND(E340*H340,2)</f>
        <v>0</v>
      </c>
      <c r="J340" s="242"/>
      <c r="K340" s="243">
        <f>ROUND(E340*J340,2)</f>
        <v>0</v>
      </c>
      <c r="L340" s="243">
        <v>21</v>
      </c>
      <c r="M340" s="243">
        <f>G340*(1+L340/100)</f>
        <v>0</v>
      </c>
      <c r="N340" s="241">
        <v>0</v>
      </c>
      <c r="O340" s="241">
        <f>ROUND(E340*N340,2)</f>
        <v>0</v>
      </c>
      <c r="P340" s="241">
        <v>0</v>
      </c>
      <c r="Q340" s="241">
        <f>ROUND(E340*P340,2)</f>
        <v>0</v>
      </c>
      <c r="R340" s="243" t="s">
        <v>300</v>
      </c>
      <c r="S340" s="243" t="s">
        <v>131</v>
      </c>
      <c r="T340" s="244" t="s">
        <v>131</v>
      </c>
      <c r="U340" s="223">
        <v>0.21149999999999999</v>
      </c>
      <c r="V340" s="223">
        <f>ROUND(E340*U340,2)</f>
        <v>217.31</v>
      </c>
      <c r="W340" s="223"/>
      <c r="X340" s="223" t="s">
        <v>541</v>
      </c>
      <c r="Y340" s="223" t="s">
        <v>133</v>
      </c>
      <c r="Z340" s="213"/>
      <c r="AA340" s="213"/>
      <c r="AB340" s="213"/>
      <c r="AC340" s="213"/>
      <c r="AD340" s="213"/>
      <c r="AE340" s="213"/>
      <c r="AF340" s="213"/>
      <c r="AG340" s="213" t="s">
        <v>542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2">
      <c r="A341" s="220"/>
      <c r="B341" s="221"/>
      <c r="C341" s="252" t="s">
        <v>543</v>
      </c>
      <c r="D341" s="245"/>
      <c r="E341" s="245"/>
      <c r="F341" s="245"/>
      <c r="G341" s="245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136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2">
      <c r="A342" s="220"/>
      <c r="B342" s="221"/>
      <c r="C342" s="259" t="s">
        <v>544</v>
      </c>
      <c r="D342" s="249"/>
      <c r="E342" s="249"/>
      <c r="F342" s="249"/>
      <c r="G342" s="249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258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2">
      <c r="A343" s="220"/>
      <c r="B343" s="221"/>
      <c r="C343" s="253"/>
      <c r="D343" s="246"/>
      <c r="E343" s="246"/>
      <c r="F343" s="246"/>
      <c r="G343" s="246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137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>
      <c r="A344" s="231" t="s">
        <v>125</v>
      </c>
      <c r="B344" s="232" t="s">
        <v>93</v>
      </c>
      <c r="C344" s="250" t="s">
        <v>94</v>
      </c>
      <c r="D344" s="233"/>
      <c r="E344" s="234"/>
      <c r="F344" s="235"/>
      <c r="G344" s="235">
        <f>SUMIF(AG345:AG356,"&lt;&gt;NOR",G345:G356)</f>
        <v>0</v>
      </c>
      <c r="H344" s="235"/>
      <c r="I344" s="235">
        <f>SUM(I345:I356)</f>
        <v>0</v>
      </c>
      <c r="J344" s="235"/>
      <c r="K344" s="235">
        <f>SUM(K345:K356)</f>
        <v>0</v>
      </c>
      <c r="L344" s="235"/>
      <c r="M344" s="235">
        <f>SUM(M345:M356)</f>
        <v>0</v>
      </c>
      <c r="N344" s="234"/>
      <c r="O344" s="234">
        <f>SUM(O345:O356)</f>
        <v>0</v>
      </c>
      <c r="P344" s="234"/>
      <c r="Q344" s="234">
        <f>SUM(Q345:Q356)</f>
        <v>0</v>
      </c>
      <c r="R344" s="235"/>
      <c r="S344" s="235"/>
      <c r="T344" s="236"/>
      <c r="U344" s="230"/>
      <c r="V344" s="230">
        <f>SUM(V345:V356)</f>
        <v>60.88</v>
      </c>
      <c r="W344" s="230"/>
      <c r="X344" s="230"/>
      <c r="Y344" s="230"/>
      <c r="AG344" t="s">
        <v>126</v>
      </c>
    </row>
    <row r="345" spans="1:60" ht="22.5" outlineLevel="1">
      <c r="A345" s="238">
        <v>87</v>
      </c>
      <c r="B345" s="239" t="s">
        <v>547</v>
      </c>
      <c r="C345" s="251" t="s">
        <v>548</v>
      </c>
      <c r="D345" s="240" t="s">
        <v>296</v>
      </c>
      <c r="E345" s="241">
        <v>75.569999999999993</v>
      </c>
      <c r="F345" s="242"/>
      <c r="G345" s="243">
        <f>ROUND(E345*F345,2)</f>
        <v>0</v>
      </c>
      <c r="H345" s="242"/>
      <c r="I345" s="243">
        <f>ROUND(E345*H345,2)</f>
        <v>0</v>
      </c>
      <c r="J345" s="242"/>
      <c r="K345" s="243">
        <f>ROUND(E345*J345,2)</f>
        <v>0</v>
      </c>
      <c r="L345" s="243">
        <v>21</v>
      </c>
      <c r="M345" s="243">
        <f>G345*(1+L345/100)</f>
        <v>0</v>
      </c>
      <c r="N345" s="241">
        <v>0</v>
      </c>
      <c r="O345" s="241">
        <f>ROUND(E345*N345,2)</f>
        <v>0</v>
      </c>
      <c r="P345" s="241">
        <v>0</v>
      </c>
      <c r="Q345" s="241">
        <f>ROUND(E345*P345,2)</f>
        <v>0</v>
      </c>
      <c r="R345" s="243" t="s">
        <v>534</v>
      </c>
      <c r="S345" s="243" t="s">
        <v>131</v>
      </c>
      <c r="T345" s="244" t="s">
        <v>131</v>
      </c>
      <c r="U345" s="223">
        <v>0</v>
      </c>
      <c r="V345" s="223">
        <f>ROUND(E345*U345,2)</f>
        <v>0</v>
      </c>
      <c r="W345" s="223"/>
      <c r="X345" s="223" t="s">
        <v>132</v>
      </c>
      <c r="Y345" s="223" t="s">
        <v>133</v>
      </c>
      <c r="Z345" s="213"/>
      <c r="AA345" s="213"/>
      <c r="AB345" s="213"/>
      <c r="AC345" s="213"/>
      <c r="AD345" s="213"/>
      <c r="AE345" s="213"/>
      <c r="AF345" s="213"/>
      <c r="AG345" s="213" t="s">
        <v>134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>
      <c r="A346" s="220"/>
      <c r="B346" s="221"/>
      <c r="C346" s="255"/>
      <c r="D346" s="247"/>
      <c r="E346" s="247"/>
      <c r="F346" s="247"/>
      <c r="G346" s="247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137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2.5" outlineLevel="1">
      <c r="A347" s="238">
        <v>88</v>
      </c>
      <c r="B347" s="239" t="s">
        <v>549</v>
      </c>
      <c r="C347" s="251" t="s">
        <v>550</v>
      </c>
      <c r="D347" s="240" t="s">
        <v>296</v>
      </c>
      <c r="E347" s="241">
        <v>151.13999999999999</v>
      </c>
      <c r="F347" s="242"/>
      <c r="G347" s="243">
        <f>ROUND(E347*F347,2)</f>
        <v>0</v>
      </c>
      <c r="H347" s="242"/>
      <c r="I347" s="243">
        <f>ROUND(E347*H347,2)</f>
        <v>0</v>
      </c>
      <c r="J347" s="242"/>
      <c r="K347" s="243">
        <f>ROUND(E347*J347,2)</f>
        <v>0</v>
      </c>
      <c r="L347" s="243">
        <v>21</v>
      </c>
      <c r="M347" s="243">
        <f>G347*(1+L347/100)</f>
        <v>0</v>
      </c>
      <c r="N347" s="241">
        <v>0</v>
      </c>
      <c r="O347" s="241">
        <f>ROUND(E347*N347,2)</f>
        <v>0</v>
      </c>
      <c r="P347" s="241">
        <v>0</v>
      </c>
      <c r="Q347" s="241">
        <f>ROUND(E347*P347,2)</f>
        <v>0</v>
      </c>
      <c r="R347" s="243" t="s">
        <v>534</v>
      </c>
      <c r="S347" s="243" t="s">
        <v>131</v>
      </c>
      <c r="T347" s="244" t="s">
        <v>131</v>
      </c>
      <c r="U347" s="223">
        <v>0</v>
      </c>
      <c r="V347" s="223">
        <f>ROUND(E347*U347,2)</f>
        <v>0</v>
      </c>
      <c r="W347" s="223"/>
      <c r="X347" s="223" t="s">
        <v>132</v>
      </c>
      <c r="Y347" s="223" t="s">
        <v>133</v>
      </c>
      <c r="Z347" s="213"/>
      <c r="AA347" s="213"/>
      <c r="AB347" s="213"/>
      <c r="AC347" s="213"/>
      <c r="AD347" s="213"/>
      <c r="AE347" s="213"/>
      <c r="AF347" s="213"/>
      <c r="AG347" s="213" t="s">
        <v>134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>
      <c r="A348" s="220"/>
      <c r="B348" s="221"/>
      <c r="C348" s="255"/>
      <c r="D348" s="247"/>
      <c r="E348" s="247"/>
      <c r="F348" s="247"/>
      <c r="G348" s="247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137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>
      <c r="A349" s="238">
        <v>89</v>
      </c>
      <c r="B349" s="239" t="s">
        <v>552</v>
      </c>
      <c r="C349" s="251" t="s">
        <v>553</v>
      </c>
      <c r="D349" s="240" t="s">
        <v>296</v>
      </c>
      <c r="E349" s="241">
        <v>287.166</v>
      </c>
      <c r="F349" s="242"/>
      <c r="G349" s="243">
        <f>ROUND(E349*F349,2)</f>
        <v>0</v>
      </c>
      <c r="H349" s="242"/>
      <c r="I349" s="243">
        <f>ROUND(E349*H349,2)</f>
        <v>0</v>
      </c>
      <c r="J349" s="242"/>
      <c r="K349" s="243">
        <f>ROUND(E349*J349,2)</f>
        <v>0</v>
      </c>
      <c r="L349" s="243">
        <v>21</v>
      </c>
      <c r="M349" s="243">
        <f>G349*(1+L349/100)</f>
        <v>0</v>
      </c>
      <c r="N349" s="241">
        <v>0</v>
      </c>
      <c r="O349" s="241">
        <f>ROUND(E349*N349,2)</f>
        <v>0</v>
      </c>
      <c r="P349" s="241">
        <v>0</v>
      </c>
      <c r="Q349" s="241">
        <f>ROUND(E349*P349,2)</f>
        <v>0</v>
      </c>
      <c r="R349" s="243"/>
      <c r="S349" s="243" t="s">
        <v>131</v>
      </c>
      <c r="T349" s="244" t="s">
        <v>131</v>
      </c>
      <c r="U349" s="223">
        <v>0.16400000000000001</v>
      </c>
      <c r="V349" s="223">
        <f>ROUND(E349*U349,2)</f>
        <v>47.1</v>
      </c>
      <c r="W349" s="223"/>
      <c r="X349" s="223" t="s">
        <v>554</v>
      </c>
      <c r="Y349" s="223" t="s">
        <v>133</v>
      </c>
      <c r="Z349" s="213"/>
      <c r="AA349" s="213"/>
      <c r="AB349" s="213"/>
      <c r="AC349" s="213"/>
      <c r="AD349" s="213"/>
      <c r="AE349" s="213"/>
      <c r="AF349" s="213"/>
      <c r="AG349" s="213" t="s">
        <v>555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>
      <c r="A350" s="220"/>
      <c r="B350" s="221"/>
      <c r="C350" s="255"/>
      <c r="D350" s="247"/>
      <c r="E350" s="247"/>
      <c r="F350" s="247"/>
      <c r="G350" s="247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137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>
      <c r="A351" s="238">
        <v>90</v>
      </c>
      <c r="B351" s="239" t="s">
        <v>556</v>
      </c>
      <c r="C351" s="251" t="s">
        <v>557</v>
      </c>
      <c r="D351" s="240" t="s">
        <v>296</v>
      </c>
      <c r="E351" s="241">
        <v>287.166</v>
      </c>
      <c r="F351" s="242"/>
      <c r="G351" s="243">
        <f>ROUND(E351*F351,2)</f>
        <v>0</v>
      </c>
      <c r="H351" s="242"/>
      <c r="I351" s="243">
        <f>ROUND(E351*H351,2)</f>
        <v>0</v>
      </c>
      <c r="J351" s="242"/>
      <c r="K351" s="243">
        <f>ROUND(E351*J351,2)</f>
        <v>0</v>
      </c>
      <c r="L351" s="243">
        <v>21</v>
      </c>
      <c r="M351" s="243">
        <f>G351*(1+L351/100)</f>
        <v>0</v>
      </c>
      <c r="N351" s="241">
        <v>0</v>
      </c>
      <c r="O351" s="241">
        <f>ROUND(E351*N351,2)</f>
        <v>0</v>
      </c>
      <c r="P351" s="241">
        <v>0</v>
      </c>
      <c r="Q351" s="241">
        <f>ROUND(E351*P351,2)</f>
        <v>0</v>
      </c>
      <c r="R351" s="243" t="s">
        <v>558</v>
      </c>
      <c r="S351" s="243" t="s">
        <v>131</v>
      </c>
      <c r="T351" s="244" t="s">
        <v>131</v>
      </c>
      <c r="U351" s="223">
        <v>4.2000000000000003E-2</v>
      </c>
      <c r="V351" s="223">
        <f>ROUND(E351*U351,2)</f>
        <v>12.06</v>
      </c>
      <c r="W351" s="223"/>
      <c r="X351" s="223" t="s">
        <v>554</v>
      </c>
      <c r="Y351" s="223" t="s">
        <v>133</v>
      </c>
      <c r="Z351" s="213"/>
      <c r="AA351" s="213"/>
      <c r="AB351" s="213"/>
      <c r="AC351" s="213"/>
      <c r="AD351" s="213"/>
      <c r="AE351" s="213"/>
      <c r="AF351" s="213"/>
      <c r="AG351" s="213" t="s">
        <v>555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>
      <c r="A352" s="220"/>
      <c r="B352" s="221"/>
      <c r="C352" s="252" t="s">
        <v>559</v>
      </c>
      <c r="D352" s="245"/>
      <c r="E352" s="245"/>
      <c r="F352" s="245"/>
      <c r="G352" s="245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136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>
      <c r="A353" s="220"/>
      <c r="B353" s="221"/>
      <c r="C353" s="253"/>
      <c r="D353" s="246"/>
      <c r="E353" s="246"/>
      <c r="F353" s="246"/>
      <c r="G353" s="246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137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>
      <c r="A354" s="238">
        <v>91</v>
      </c>
      <c r="B354" s="239" t="s">
        <v>560</v>
      </c>
      <c r="C354" s="251" t="s">
        <v>561</v>
      </c>
      <c r="D354" s="240" t="s">
        <v>296</v>
      </c>
      <c r="E354" s="241">
        <v>287.166</v>
      </c>
      <c r="F354" s="242"/>
      <c r="G354" s="243">
        <f>ROUND(E354*F354,2)</f>
        <v>0</v>
      </c>
      <c r="H354" s="242"/>
      <c r="I354" s="243">
        <f>ROUND(E354*H354,2)</f>
        <v>0</v>
      </c>
      <c r="J354" s="242"/>
      <c r="K354" s="243">
        <f>ROUND(E354*J354,2)</f>
        <v>0</v>
      </c>
      <c r="L354" s="243">
        <v>21</v>
      </c>
      <c r="M354" s="243">
        <f>G354*(1+L354/100)</f>
        <v>0</v>
      </c>
      <c r="N354" s="241">
        <v>0</v>
      </c>
      <c r="O354" s="241">
        <f>ROUND(E354*N354,2)</f>
        <v>0</v>
      </c>
      <c r="P354" s="241">
        <v>0</v>
      </c>
      <c r="Q354" s="241">
        <f>ROUND(E354*P354,2)</f>
        <v>0</v>
      </c>
      <c r="R354" s="243" t="s">
        <v>558</v>
      </c>
      <c r="S354" s="243" t="s">
        <v>131</v>
      </c>
      <c r="T354" s="244" t="s">
        <v>131</v>
      </c>
      <c r="U354" s="223">
        <v>6.0000000000000001E-3</v>
      </c>
      <c r="V354" s="223">
        <f>ROUND(E354*U354,2)</f>
        <v>1.72</v>
      </c>
      <c r="W354" s="223"/>
      <c r="X354" s="223" t="s">
        <v>554</v>
      </c>
      <c r="Y354" s="223" t="s">
        <v>133</v>
      </c>
      <c r="Z354" s="213"/>
      <c r="AA354" s="213"/>
      <c r="AB354" s="213"/>
      <c r="AC354" s="213"/>
      <c r="AD354" s="213"/>
      <c r="AE354" s="213"/>
      <c r="AF354" s="213"/>
      <c r="AG354" s="213" t="s">
        <v>555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>
      <c r="A355" s="220"/>
      <c r="B355" s="221"/>
      <c r="C355" s="252" t="s">
        <v>562</v>
      </c>
      <c r="D355" s="245"/>
      <c r="E355" s="245"/>
      <c r="F355" s="245"/>
      <c r="G355" s="245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136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2">
      <c r="A356" s="220"/>
      <c r="B356" s="221"/>
      <c r="C356" s="253"/>
      <c r="D356" s="246"/>
      <c r="E356" s="246"/>
      <c r="F356" s="246"/>
      <c r="G356" s="246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137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>
      <c r="A357" s="3"/>
      <c r="B357" s="4"/>
      <c r="C357" s="260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E357">
        <v>15</v>
      </c>
      <c r="AF357">
        <v>21</v>
      </c>
      <c r="AG357" t="s">
        <v>111</v>
      </c>
    </row>
    <row r="358" spans="1:60">
      <c r="A358" s="216"/>
      <c r="B358" s="217" t="s">
        <v>29</v>
      </c>
      <c r="C358" s="261"/>
      <c r="D358" s="218"/>
      <c r="E358" s="219"/>
      <c r="F358" s="219"/>
      <c r="G358" s="237">
        <f>G8+G179+G197+G216+G339+G344</f>
        <v>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E358">
        <f>SUMIF(L7:L356,AE357,G7:G356)</f>
        <v>0</v>
      </c>
      <c r="AF358">
        <f>SUMIF(L7:L356,AF357,G7:G356)</f>
        <v>0</v>
      </c>
      <c r="AG358" t="s">
        <v>563</v>
      </c>
    </row>
    <row r="359" spans="1:60">
      <c r="C359" s="262"/>
      <c r="D359" s="10"/>
      <c r="AG359" t="s">
        <v>564</v>
      </c>
    </row>
    <row r="360" spans="1:60">
      <c r="D360" s="10"/>
    </row>
    <row r="361" spans="1:60">
      <c r="D361" s="10"/>
    </row>
    <row r="362" spans="1:60">
      <c r="D362" s="10"/>
    </row>
    <row r="363" spans="1:60">
      <c r="D363" s="10"/>
    </row>
    <row r="364" spans="1:60">
      <c r="D364" s="10"/>
    </row>
    <row r="365" spans="1:60">
      <c r="D365" s="10"/>
    </row>
    <row r="366" spans="1:60">
      <c r="D366" s="10"/>
    </row>
    <row r="367" spans="1:60">
      <c r="D367" s="10"/>
    </row>
    <row r="368" spans="1:60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8BB" sheet="1" formatRows="0"/>
  <mergeCells count="142">
    <mergeCell ref="C352:G352"/>
    <mergeCell ref="C353:G353"/>
    <mergeCell ref="C355:G355"/>
    <mergeCell ref="C356:G356"/>
    <mergeCell ref="C341:G341"/>
    <mergeCell ref="C342:G342"/>
    <mergeCell ref="C343:G343"/>
    <mergeCell ref="C346:G346"/>
    <mergeCell ref="C348:G348"/>
    <mergeCell ref="C350:G350"/>
    <mergeCell ref="C328:G328"/>
    <mergeCell ref="C330:G330"/>
    <mergeCell ref="C332:G332"/>
    <mergeCell ref="C334:G334"/>
    <mergeCell ref="C336:G336"/>
    <mergeCell ref="C338:G338"/>
    <mergeCell ref="C315:G315"/>
    <mergeCell ref="C318:G318"/>
    <mergeCell ref="C320:G320"/>
    <mergeCell ref="C322:G322"/>
    <mergeCell ref="C324:G324"/>
    <mergeCell ref="C326:G326"/>
    <mergeCell ref="C303:G303"/>
    <mergeCell ref="C305:G305"/>
    <mergeCell ref="C307:G307"/>
    <mergeCell ref="C309:G309"/>
    <mergeCell ref="C311:G311"/>
    <mergeCell ref="C313:G313"/>
    <mergeCell ref="C289:G289"/>
    <mergeCell ref="C291:G291"/>
    <mergeCell ref="C293:G293"/>
    <mergeCell ref="C296:G296"/>
    <mergeCell ref="C299:G299"/>
    <mergeCell ref="C301:G301"/>
    <mergeCell ref="C274:G274"/>
    <mergeCell ref="C276:G276"/>
    <mergeCell ref="C279:G279"/>
    <mergeCell ref="C281:G281"/>
    <mergeCell ref="C282:G282"/>
    <mergeCell ref="C286:G286"/>
    <mergeCell ref="C261:G261"/>
    <mergeCell ref="C263:G263"/>
    <mergeCell ref="C266:G266"/>
    <mergeCell ref="C268:G268"/>
    <mergeCell ref="C270:G270"/>
    <mergeCell ref="C272:G272"/>
    <mergeCell ref="C247:G247"/>
    <mergeCell ref="C251:G251"/>
    <mergeCell ref="C253:G253"/>
    <mergeCell ref="C255:G255"/>
    <mergeCell ref="C257:G257"/>
    <mergeCell ref="C259:G259"/>
    <mergeCell ref="C234:G234"/>
    <mergeCell ref="C236:G236"/>
    <mergeCell ref="C238:G238"/>
    <mergeCell ref="C242:G242"/>
    <mergeCell ref="C244:G244"/>
    <mergeCell ref="C245:G245"/>
    <mergeCell ref="C219:G219"/>
    <mergeCell ref="C221:G221"/>
    <mergeCell ref="C222:G222"/>
    <mergeCell ref="C228:G228"/>
    <mergeCell ref="C230:G230"/>
    <mergeCell ref="C232:G232"/>
    <mergeCell ref="C206:G206"/>
    <mergeCell ref="C208:G208"/>
    <mergeCell ref="C209:G209"/>
    <mergeCell ref="C212:G212"/>
    <mergeCell ref="C215:G215"/>
    <mergeCell ref="C218:G218"/>
    <mergeCell ref="C191:G191"/>
    <mergeCell ref="C193:G193"/>
    <mergeCell ref="C196:G196"/>
    <mergeCell ref="C200:G200"/>
    <mergeCell ref="C202:G202"/>
    <mergeCell ref="C204:G204"/>
    <mergeCell ref="C172:G172"/>
    <mergeCell ref="C175:G175"/>
    <mergeCell ref="C178:G178"/>
    <mergeCell ref="C181:G181"/>
    <mergeCell ref="C186:G186"/>
    <mergeCell ref="C188:G188"/>
    <mergeCell ref="C161:G161"/>
    <mergeCell ref="C162:G162"/>
    <mergeCell ref="C164:G164"/>
    <mergeCell ref="C165:G165"/>
    <mergeCell ref="C167:G167"/>
    <mergeCell ref="C169:G169"/>
    <mergeCell ref="C139:G139"/>
    <mergeCell ref="C141:G141"/>
    <mergeCell ref="C142:G142"/>
    <mergeCell ref="C152:G152"/>
    <mergeCell ref="C154:G154"/>
    <mergeCell ref="C159:G159"/>
    <mergeCell ref="C114:G114"/>
    <mergeCell ref="C125:G125"/>
    <mergeCell ref="C127:G127"/>
    <mergeCell ref="C130:G130"/>
    <mergeCell ref="C132:G132"/>
    <mergeCell ref="C136:G136"/>
    <mergeCell ref="C97:G97"/>
    <mergeCell ref="C100:G100"/>
    <mergeCell ref="C102:G102"/>
    <mergeCell ref="C108:G108"/>
    <mergeCell ref="C110:G110"/>
    <mergeCell ref="C112:G112"/>
    <mergeCell ref="C74:G74"/>
    <mergeCell ref="C77:G77"/>
    <mergeCell ref="C79:G79"/>
    <mergeCell ref="C90:G90"/>
    <mergeCell ref="C92:G92"/>
    <mergeCell ref="C95:G95"/>
    <mergeCell ref="C52:G52"/>
    <mergeCell ref="C55:G55"/>
    <mergeCell ref="C57:G57"/>
    <mergeCell ref="C59:G59"/>
    <mergeCell ref="C61:G61"/>
    <mergeCell ref="C72:G72"/>
    <mergeCell ref="C39:G39"/>
    <mergeCell ref="C41:G41"/>
    <mergeCell ref="C43:G43"/>
    <mergeCell ref="C46:G46"/>
    <mergeCell ref="C48:G48"/>
    <mergeCell ref="C50:G50"/>
    <mergeCell ref="C25:G25"/>
    <mergeCell ref="C28:G28"/>
    <mergeCell ref="C30:G30"/>
    <mergeCell ref="C34:G34"/>
    <mergeCell ref="C36:G36"/>
    <mergeCell ref="C37:G37"/>
    <mergeCell ref="C15:G15"/>
    <mergeCell ref="C17:G17"/>
    <mergeCell ref="C19:G19"/>
    <mergeCell ref="C20:G20"/>
    <mergeCell ref="C22:G22"/>
    <mergeCell ref="C23:G2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4.95" customHeight="1">
      <c r="A3" s="199" t="s">
        <v>8</v>
      </c>
      <c r="B3" s="49" t="s">
        <v>53</v>
      </c>
      <c r="C3" s="202" t="s">
        <v>54</v>
      </c>
      <c r="D3" s="200"/>
      <c r="E3" s="200"/>
      <c r="F3" s="200"/>
      <c r="G3" s="201"/>
      <c r="AC3" s="177" t="s">
        <v>100</v>
      </c>
      <c r="AG3" t="s">
        <v>101</v>
      </c>
    </row>
    <row r="4" spans="1:60" ht="24.95" customHeight="1">
      <c r="A4" s="203" t="s">
        <v>9</v>
      </c>
      <c r="B4" s="204" t="s">
        <v>51</v>
      </c>
      <c r="C4" s="205" t="s">
        <v>56</v>
      </c>
      <c r="D4" s="206"/>
      <c r="E4" s="206"/>
      <c r="F4" s="206"/>
      <c r="G4" s="207"/>
      <c r="AG4" t="s">
        <v>102</v>
      </c>
    </row>
    <row r="5" spans="1:60">
      <c r="D5" s="10"/>
    </row>
    <row r="6" spans="1:60" ht="38.25">
      <c r="A6" s="209" t="s">
        <v>103</v>
      </c>
      <c r="B6" s="211" t="s">
        <v>104</v>
      </c>
      <c r="C6" s="211" t="s">
        <v>105</v>
      </c>
      <c r="D6" s="210" t="s">
        <v>106</v>
      </c>
      <c r="E6" s="209" t="s">
        <v>107</v>
      </c>
      <c r="F6" s="208" t="s">
        <v>108</v>
      </c>
      <c r="G6" s="209" t="s">
        <v>29</v>
      </c>
      <c r="H6" s="212" t="s">
        <v>30</v>
      </c>
      <c r="I6" s="212" t="s">
        <v>109</v>
      </c>
      <c r="J6" s="212" t="s">
        <v>31</v>
      </c>
      <c r="K6" s="212" t="s">
        <v>110</v>
      </c>
      <c r="L6" s="212" t="s">
        <v>111</v>
      </c>
      <c r="M6" s="212" t="s">
        <v>112</v>
      </c>
      <c r="N6" s="212" t="s">
        <v>113</v>
      </c>
      <c r="O6" s="212" t="s">
        <v>114</v>
      </c>
      <c r="P6" s="212" t="s">
        <v>115</v>
      </c>
      <c r="Q6" s="212" t="s">
        <v>116</v>
      </c>
      <c r="R6" s="212" t="s">
        <v>117</v>
      </c>
      <c r="S6" s="212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123</v>
      </c>
      <c r="Y6" s="212" t="s">
        <v>124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31" t="s">
        <v>125</v>
      </c>
      <c r="B8" s="232" t="s">
        <v>49</v>
      </c>
      <c r="C8" s="250" t="s">
        <v>76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4"/>
      <c r="O8" s="234">
        <f>SUM(O9:O28)</f>
        <v>0</v>
      </c>
      <c r="P8" s="234"/>
      <c r="Q8" s="234">
        <f>SUM(Q9:Q28)</f>
        <v>9</v>
      </c>
      <c r="R8" s="235"/>
      <c r="S8" s="235"/>
      <c r="T8" s="236"/>
      <c r="U8" s="230"/>
      <c r="V8" s="230">
        <f>SUM(V9:V28)</f>
        <v>100.99000000000001</v>
      </c>
      <c r="W8" s="230"/>
      <c r="X8" s="230"/>
      <c r="Y8" s="230"/>
      <c r="AG8" t="s">
        <v>126</v>
      </c>
    </row>
    <row r="9" spans="1:60" ht="22.5" outlineLevel="1">
      <c r="A9" s="238">
        <v>1</v>
      </c>
      <c r="B9" s="239" t="s">
        <v>127</v>
      </c>
      <c r="C9" s="251" t="s">
        <v>128</v>
      </c>
      <c r="D9" s="240" t="s">
        <v>129</v>
      </c>
      <c r="E9" s="241">
        <v>40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0.22500000000000001</v>
      </c>
      <c r="Q9" s="241">
        <f>ROUND(E9*P9,2)</f>
        <v>9</v>
      </c>
      <c r="R9" s="243" t="s">
        <v>130</v>
      </c>
      <c r="S9" s="243" t="s">
        <v>131</v>
      </c>
      <c r="T9" s="244" t="s">
        <v>131</v>
      </c>
      <c r="U9" s="223">
        <v>0.14199999999999999</v>
      </c>
      <c r="V9" s="223">
        <f>ROUND(E9*U9,2)</f>
        <v>5.68</v>
      </c>
      <c r="W9" s="223"/>
      <c r="X9" s="223" t="s">
        <v>132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2" t="s">
        <v>135</v>
      </c>
      <c r="D10" s="245"/>
      <c r="E10" s="245"/>
      <c r="F10" s="245"/>
      <c r="G10" s="245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3"/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38">
        <v>2</v>
      </c>
      <c r="B12" s="239" t="s">
        <v>177</v>
      </c>
      <c r="C12" s="251" t="s">
        <v>178</v>
      </c>
      <c r="D12" s="240" t="s">
        <v>179</v>
      </c>
      <c r="E12" s="241">
        <v>30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162</v>
      </c>
      <c r="S12" s="243" t="s">
        <v>131</v>
      </c>
      <c r="T12" s="244" t="s">
        <v>131</v>
      </c>
      <c r="U12" s="223">
        <v>1.548</v>
      </c>
      <c r="V12" s="223">
        <f>ROUND(E12*U12,2)</f>
        <v>46.44</v>
      </c>
      <c r="W12" s="223"/>
      <c r="X12" s="223" t="s">
        <v>132</v>
      </c>
      <c r="Y12" s="223" t="s">
        <v>133</v>
      </c>
      <c r="Z12" s="213"/>
      <c r="AA12" s="213"/>
      <c r="AB12" s="213"/>
      <c r="AC12" s="213"/>
      <c r="AD12" s="213"/>
      <c r="AE12" s="213"/>
      <c r="AF12" s="213"/>
      <c r="AG12" s="213" t="s">
        <v>134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>
      <c r="A13" s="220"/>
      <c r="B13" s="221"/>
      <c r="C13" s="252" t="s">
        <v>180</v>
      </c>
      <c r="D13" s="245"/>
      <c r="E13" s="245"/>
      <c r="F13" s="245"/>
      <c r="G13" s="245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8" t="str">
        <f>C13</f>
        <v>příplatek k cenám vykopávek za ztížení vykopávky v blízkosti podzemního vedení nebo výbušnin v horninách jakékoliv třídy,</v>
      </c>
      <c r="BB13" s="213"/>
      <c r="BC13" s="213"/>
      <c r="BD13" s="213"/>
      <c r="BE13" s="213"/>
      <c r="BF13" s="213"/>
      <c r="BG13" s="213"/>
      <c r="BH13" s="213"/>
    </row>
    <row r="14" spans="1:60" outlineLevel="2">
      <c r="A14" s="220"/>
      <c r="B14" s="221"/>
      <c r="C14" s="253"/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38">
        <v>3</v>
      </c>
      <c r="B15" s="239" t="s">
        <v>584</v>
      </c>
      <c r="C15" s="251" t="s">
        <v>585</v>
      </c>
      <c r="D15" s="240" t="s">
        <v>179</v>
      </c>
      <c r="E15" s="241">
        <v>60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162</v>
      </c>
      <c r="S15" s="243" t="s">
        <v>131</v>
      </c>
      <c r="T15" s="244" t="s">
        <v>131</v>
      </c>
      <c r="U15" s="223">
        <v>0.12</v>
      </c>
      <c r="V15" s="223">
        <f>ROUND(E15*U15,2)</f>
        <v>7.2</v>
      </c>
      <c r="W15" s="223"/>
      <c r="X15" s="223" t="s">
        <v>132</v>
      </c>
      <c r="Y15" s="223" t="s">
        <v>133</v>
      </c>
      <c r="Z15" s="213"/>
      <c r="AA15" s="213"/>
      <c r="AB15" s="213"/>
      <c r="AC15" s="213"/>
      <c r="AD15" s="213"/>
      <c r="AE15" s="213"/>
      <c r="AF15" s="213"/>
      <c r="AG15" s="213" t="s">
        <v>134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2">
      <c r="A16" s="220"/>
      <c r="B16" s="221"/>
      <c r="C16" s="252" t="s">
        <v>586</v>
      </c>
      <c r="D16" s="245"/>
      <c r="E16" s="245"/>
      <c r="F16" s="245"/>
      <c r="G16" s="245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8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4" t="s">
        <v>773</v>
      </c>
      <c r="D17" s="224"/>
      <c r="E17" s="225">
        <v>60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141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>
      <c r="A18" s="220"/>
      <c r="B18" s="221"/>
      <c r="C18" s="253"/>
      <c r="D18" s="246"/>
      <c r="E18" s="246"/>
      <c r="F18" s="246"/>
      <c r="G18" s="246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38">
        <v>4</v>
      </c>
      <c r="B19" s="239" t="s">
        <v>589</v>
      </c>
      <c r="C19" s="251" t="s">
        <v>590</v>
      </c>
      <c r="D19" s="240" t="s">
        <v>179</v>
      </c>
      <c r="E19" s="241">
        <v>30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162</v>
      </c>
      <c r="S19" s="243" t="s">
        <v>131</v>
      </c>
      <c r="T19" s="244" t="s">
        <v>131</v>
      </c>
      <c r="U19" s="223">
        <v>4.3099999999999999E-2</v>
      </c>
      <c r="V19" s="223">
        <f>ROUND(E19*U19,2)</f>
        <v>1.29</v>
      </c>
      <c r="W19" s="223"/>
      <c r="X19" s="223" t="s">
        <v>132</v>
      </c>
      <c r="Y19" s="223" t="s">
        <v>133</v>
      </c>
      <c r="Z19" s="213"/>
      <c r="AA19" s="213"/>
      <c r="AB19" s="213"/>
      <c r="AC19" s="213"/>
      <c r="AD19" s="213"/>
      <c r="AE19" s="213"/>
      <c r="AF19" s="213"/>
      <c r="AG19" s="213" t="s">
        <v>134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2">
      <c r="A20" s="220"/>
      <c r="B20" s="221"/>
      <c r="C20" s="252" t="s">
        <v>586</v>
      </c>
      <c r="D20" s="245"/>
      <c r="E20" s="245"/>
      <c r="F20" s="245"/>
      <c r="G20" s="245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8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213"/>
      <c r="BC20" s="213"/>
      <c r="BD20" s="213"/>
      <c r="BE20" s="213"/>
      <c r="BF20" s="213"/>
      <c r="BG20" s="213"/>
      <c r="BH20" s="213"/>
    </row>
    <row r="21" spans="1:60" outlineLevel="2">
      <c r="A21" s="220"/>
      <c r="B21" s="221"/>
      <c r="C21" s="253"/>
      <c r="D21" s="246"/>
      <c r="E21" s="246"/>
      <c r="F21" s="246"/>
      <c r="G21" s="246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137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38">
        <v>5</v>
      </c>
      <c r="B22" s="239" t="s">
        <v>217</v>
      </c>
      <c r="C22" s="251" t="s">
        <v>218</v>
      </c>
      <c r="D22" s="240" t="s">
        <v>179</v>
      </c>
      <c r="E22" s="241">
        <v>8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 t="s">
        <v>162</v>
      </c>
      <c r="S22" s="243" t="s">
        <v>131</v>
      </c>
      <c r="T22" s="244" t="s">
        <v>131</v>
      </c>
      <c r="U22" s="223">
        <v>3.5329999999999999</v>
      </c>
      <c r="V22" s="223">
        <f>ROUND(E22*U22,2)</f>
        <v>28.26</v>
      </c>
      <c r="W22" s="223"/>
      <c r="X22" s="223" t="s">
        <v>132</v>
      </c>
      <c r="Y22" s="223" t="s">
        <v>133</v>
      </c>
      <c r="Z22" s="213"/>
      <c r="AA22" s="213"/>
      <c r="AB22" s="213"/>
      <c r="AC22" s="213"/>
      <c r="AD22" s="213"/>
      <c r="AE22" s="213"/>
      <c r="AF22" s="213"/>
      <c r="AG22" s="213" t="s">
        <v>134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52" t="s">
        <v>219</v>
      </c>
      <c r="D23" s="245"/>
      <c r="E23" s="245"/>
      <c r="F23" s="245"/>
      <c r="G23" s="245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136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>
      <c r="A24" s="220"/>
      <c r="B24" s="221"/>
      <c r="C24" s="253"/>
      <c r="D24" s="246"/>
      <c r="E24" s="246"/>
      <c r="F24" s="246"/>
      <c r="G24" s="246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38">
        <v>6</v>
      </c>
      <c r="B25" s="239" t="s">
        <v>254</v>
      </c>
      <c r="C25" s="251" t="s">
        <v>255</v>
      </c>
      <c r="D25" s="240" t="s">
        <v>179</v>
      </c>
      <c r="E25" s="241">
        <v>60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 t="s">
        <v>162</v>
      </c>
      <c r="S25" s="243" t="s">
        <v>131</v>
      </c>
      <c r="T25" s="244" t="s">
        <v>131</v>
      </c>
      <c r="U25" s="223">
        <v>0.20200000000000001</v>
      </c>
      <c r="V25" s="223">
        <f>ROUND(E25*U25,2)</f>
        <v>12.12</v>
      </c>
      <c r="W25" s="223"/>
      <c r="X25" s="223" t="s">
        <v>132</v>
      </c>
      <c r="Y25" s="223" t="s">
        <v>133</v>
      </c>
      <c r="Z25" s="213"/>
      <c r="AA25" s="213"/>
      <c r="AB25" s="213"/>
      <c r="AC25" s="213"/>
      <c r="AD25" s="213"/>
      <c r="AE25" s="213"/>
      <c r="AF25" s="213"/>
      <c r="AG25" s="213" t="s">
        <v>134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2" t="s">
        <v>256</v>
      </c>
      <c r="D26" s="245"/>
      <c r="E26" s="245"/>
      <c r="F26" s="245"/>
      <c r="G26" s="245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>
      <c r="A27" s="220"/>
      <c r="B27" s="221"/>
      <c r="C27" s="259" t="s">
        <v>257</v>
      </c>
      <c r="D27" s="249"/>
      <c r="E27" s="249"/>
      <c r="F27" s="249"/>
      <c r="G27" s="24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258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53"/>
      <c r="D28" s="246"/>
      <c r="E28" s="246"/>
      <c r="F28" s="246"/>
      <c r="G28" s="246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31" t="s">
        <v>125</v>
      </c>
      <c r="B29" s="232" t="s">
        <v>79</v>
      </c>
      <c r="C29" s="250" t="s">
        <v>80</v>
      </c>
      <c r="D29" s="233"/>
      <c r="E29" s="234"/>
      <c r="F29" s="235"/>
      <c r="G29" s="235">
        <f>SUMIF(AG30:AG32,"&lt;&gt;NOR",G30:G32)</f>
        <v>0</v>
      </c>
      <c r="H29" s="235"/>
      <c r="I29" s="235">
        <f>SUM(I30:I32)</f>
        <v>0</v>
      </c>
      <c r="J29" s="235"/>
      <c r="K29" s="235">
        <f>SUM(K30:K32)</f>
        <v>0</v>
      </c>
      <c r="L29" s="235"/>
      <c r="M29" s="235">
        <f>SUM(M30:M32)</f>
        <v>0</v>
      </c>
      <c r="N29" s="234"/>
      <c r="O29" s="234">
        <f>SUM(O30:O32)</f>
        <v>6.68</v>
      </c>
      <c r="P29" s="234"/>
      <c r="Q29" s="234">
        <f>SUM(Q30:Q32)</f>
        <v>0</v>
      </c>
      <c r="R29" s="235"/>
      <c r="S29" s="235"/>
      <c r="T29" s="236"/>
      <c r="U29" s="230"/>
      <c r="V29" s="230">
        <f>SUM(V30:V32)</f>
        <v>30.2</v>
      </c>
      <c r="W29" s="230"/>
      <c r="X29" s="230"/>
      <c r="Y29" s="230"/>
      <c r="AG29" t="s">
        <v>126</v>
      </c>
    </row>
    <row r="30" spans="1:60" outlineLevel="1">
      <c r="A30" s="238">
        <v>7</v>
      </c>
      <c r="B30" s="239" t="s">
        <v>774</v>
      </c>
      <c r="C30" s="251" t="s">
        <v>775</v>
      </c>
      <c r="D30" s="240" t="s">
        <v>129</v>
      </c>
      <c r="E30" s="241">
        <v>40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0.16700000000000001</v>
      </c>
      <c r="O30" s="241">
        <f>ROUND(E30*N30,2)</f>
        <v>6.68</v>
      </c>
      <c r="P30" s="241">
        <v>0</v>
      </c>
      <c r="Q30" s="241">
        <f>ROUND(E30*P30,2)</f>
        <v>0</v>
      </c>
      <c r="R30" s="243" t="s">
        <v>130</v>
      </c>
      <c r="S30" s="243" t="s">
        <v>131</v>
      </c>
      <c r="T30" s="244" t="s">
        <v>131</v>
      </c>
      <c r="U30" s="223">
        <v>0.755</v>
      </c>
      <c r="V30" s="223">
        <f>ROUND(E30*U30,2)</f>
        <v>30.2</v>
      </c>
      <c r="W30" s="223"/>
      <c r="X30" s="223" t="s">
        <v>132</v>
      </c>
      <c r="Y30" s="223" t="s">
        <v>133</v>
      </c>
      <c r="Z30" s="213"/>
      <c r="AA30" s="213"/>
      <c r="AB30" s="213"/>
      <c r="AC30" s="213"/>
      <c r="AD30" s="213"/>
      <c r="AE30" s="213"/>
      <c r="AF30" s="213"/>
      <c r="AG30" s="213" t="s">
        <v>134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>
      <c r="A31" s="220"/>
      <c r="B31" s="221"/>
      <c r="C31" s="252" t="s">
        <v>776</v>
      </c>
      <c r="D31" s="245"/>
      <c r="E31" s="245"/>
      <c r="F31" s="245"/>
      <c r="G31" s="245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136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8" t="str">
        <f>C31</f>
        <v>s provedením lože tl. do 40 mm, s vyplněním spár, s dvojím beraněním a se smetením přebytečného materiálu na vzdálenost do 3 m</v>
      </c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53"/>
      <c r="D32" s="246"/>
      <c r="E32" s="246"/>
      <c r="F32" s="246"/>
      <c r="G32" s="246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31" t="s">
        <v>125</v>
      </c>
      <c r="B33" s="232" t="s">
        <v>81</v>
      </c>
      <c r="C33" s="250" t="s">
        <v>82</v>
      </c>
      <c r="D33" s="233"/>
      <c r="E33" s="234"/>
      <c r="F33" s="235"/>
      <c r="G33" s="235">
        <f>SUMIF(AG34:AG75,"&lt;&gt;NOR",G34:G75)</f>
        <v>0</v>
      </c>
      <c r="H33" s="235"/>
      <c r="I33" s="235">
        <f>SUM(I34:I75)</f>
        <v>0</v>
      </c>
      <c r="J33" s="235"/>
      <c r="K33" s="235">
        <f>SUM(K34:K75)</f>
        <v>0</v>
      </c>
      <c r="L33" s="235"/>
      <c r="M33" s="235">
        <f>SUM(M34:M75)</f>
        <v>0</v>
      </c>
      <c r="N33" s="234"/>
      <c r="O33" s="234">
        <f>SUM(O34:O75)</f>
        <v>0.19</v>
      </c>
      <c r="P33" s="234"/>
      <c r="Q33" s="234">
        <f>SUM(Q34:Q75)</f>
        <v>0</v>
      </c>
      <c r="R33" s="235"/>
      <c r="S33" s="235"/>
      <c r="T33" s="236"/>
      <c r="U33" s="230"/>
      <c r="V33" s="230">
        <f>SUM(V34:V75)</f>
        <v>113.56</v>
      </c>
      <c r="W33" s="230"/>
      <c r="X33" s="230"/>
      <c r="Y33" s="230"/>
      <c r="AG33" t="s">
        <v>126</v>
      </c>
    </row>
    <row r="34" spans="1:60" ht="22.5" outlineLevel="1">
      <c r="A34" s="238">
        <v>8</v>
      </c>
      <c r="B34" s="239" t="s">
        <v>675</v>
      </c>
      <c r="C34" s="251" t="s">
        <v>676</v>
      </c>
      <c r="D34" s="240" t="s">
        <v>157</v>
      </c>
      <c r="E34" s="241">
        <v>90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300</v>
      </c>
      <c r="S34" s="243" t="s">
        <v>131</v>
      </c>
      <c r="T34" s="244" t="s">
        <v>131</v>
      </c>
      <c r="U34" s="223">
        <v>3.4000000000000002E-2</v>
      </c>
      <c r="V34" s="223">
        <f>ROUND(E34*U34,2)</f>
        <v>3.06</v>
      </c>
      <c r="W34" s="223"/>
      <c r="X34" s="223" t="s">
        <v>132</v>
      </c>
      <c r="Y34" s="223" t="s">
        <v>133</v>
      </c>
      <c r="Z34" s="213"/>
      <c r="AA34" s="213"/>
      <c r="AB34" s="213"/>
      <c r="AC34" s="213"/>
      <c r="AD34" s="213"/>
      <c r="AE34" s="213"/>
      <c r="AF34" s="213"/>
      <c r="AG34" s="213" t="s">
        <v>134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52" t="s">
        <v>301</v>
      </c>
      <c r="D35" s="245"/>
      <c r="E35" s="245"/>
      <c r="F35" s="245"/>
      <c r="G35" s="245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54" t="s">
        <v>777</v>
      </c>
      <c r="D36" s="224"/>
      <c r="E36" s="225">
        <v>48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141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>
      <c r="A37" s="220"/>
      <c r="B37" s="221"/>
      <c r="C37" s="254" t="s">
        <v>778</v>
      </c>
      <c r="D37" s="224"/>
      <c r="E37" s="225">
        <v>42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141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53"/>
      <c r="D38" s="246"/>
      <c r="E38" s="246"/>
      <c r="F38" s="246"/>
      <c r="G38" s="246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>
      <c r="A39" s="238">
        <v>9</v>
      </c>
      <c r="B39" s="239" t="s">
        <v>779</v>
      </c>
      <c r="C39" s="251" t="s">
        <v>780</v>
      </c>
      <c r="D39" s="240" t="s">
        <v>157</v>
      </c>
      <c r="E39" s="241">
        <v>295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 t="s">
        <v>300</v>
      </c>
      <c r="S39" s="243" t="s">
        <v>131</v>
      </c>
      <c r="T39" s="244" t="s">
        <v>131</v>
      </c>
      <c r="U39" s="223">
        <v>3.7999999999999999E-2</v>
      </c>
      <c r="V39" s="223">
        <f>ROUND(E39*U39,2)</f>
        <v>11.21</v>
      </c>
      <c r="W39" s="223"/>
      <c r="X39" s="223" t="s">
        <v>132</v>
      </c>
      <c r="Y39" s="223" t="s">
        <v>133</v>
      </c>
      <c r="Z39" s="213"/>
      <c r="AA39" s="213"/>
      <c r="AB39" s="213"/>
      <c r="AC39" s="213"/>
      <c r="AD39" s="213"/>
      <c r="AE39" s="213"/>
      <c r="AF39" s="213"/>
      <c r="AG39" s="213" t="s">
        <v>134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52" t="s">
        <v>301</v>
      </c>
      <c r="D40" s="245"/>
      <c r="E40" s="245"/>
      <c r="F40" s="245"/>
      <c r="G40" s="245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3"/>
      <c r="D41" s="246"/>
      <c r="E41" s="246"/>
      <c r="F41" s="246"/>
      <c r="G41" s="246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38">
        <v>10</v>
      </c>
      <c r="B42" s="239" t="s">
        <v>683</v>
      </c>
      <c r="C42" s="251" t="s">
        <v>684</v>
      </c>
      <c r="D42" s="240" t="s">
        <v>310</v>
      </c>
      <c r="E42" s="241">
        <v>60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 t="s">
        <v>300</v>
      </c>
      <c r="S42" s="243" t="s">
        <v>131</v>
      </c>
      <c r="T42" s="244" t="s">
        <v>131</v>
      </c>
      <c r="U42" s="223">
        <v>0.16632</v>
      </c>
      <c r="V42" s="223">
        <f>ROUND(E42*U42,2)</f>
        <v>9.98</v>
      </c>
      <c r="W42" s="223"/>
      <c r="X42" s="223" t="s">
        <v>132</v>
      </c>
      <c r="Y42" s="223" t="s">
        <v>133</v>
      </c>
      <c r="Z42" s="213"/>
      <c r="AA42" s="213"/>
      <c r="AB42" s="213"/>
      <c r="AC42" s="213"/>
      <c r="AD42" s="213"/>
      <c r="AE42" s="213"/>
      <c r="AF42" s="213"/>
      <c r="AG42" s="213" t="s">
        <v>134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>
      <c r="A43" s="220"/>
      <c r="B43" s="221"/>
      <c r="C43" s="252" t="s">
        <v>301</v>
      </c>
      <c r="D43" s="245"/>
      <c r="E43" s="245"/>
      <c r="F43" s="245"/>
      <c r="G43" s="245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53"/>
      <c r="D44" s="246"/>
      <c r="E44" s="246"/>
      <c r="F44" s="246"/>
      <c r="G44" s="246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38">
        <v>11</v>
      </c>
      <c r="B45" s="239" t="s">
        <v>781</v>
      </c>
      <c r="C45" s="251" t="s">
        <v>782</v>
      </c>
      <c r="D45" s="240" t="s">
        <v>310</v>
      </c>
      <c r="E45" s="241">
        <v>20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 t="s">
        <v>300</v>
      </c>
      <c r="S45" s="243" t="s">
        <v>131</v>
      </c>
      <c r="T45" s="244" t="s">
        <v>131</v>
      </c>
      <c r="U45" s="223">
        <v>0.19728000000000001</v>
      </c>
      <c r="V45" s="223">
        <f>ROUND(E45*U45,2)</f>
        <v>3.95</v>
      </c>
      <c r="W45" s="223"/>
      <c r="X45" s="223" t="s">
        <v>132</v>
      </c>
      <c r="Y45" s="223" t="s">
        <v>133</v>
      </c>
      <c r="Z45" s="213"/>
      <c r="AA45" s="213"/>
      <c r="AB45" s="213"/>
      <c r="AC45" s="213"/>
      <c r="AD45" s="213"/>
      <c r="AE45" s="213"/>
      <c r="AF45" s="213"/>
      <c r="AG45" s="213" t="s">
        <v>134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>
      <c r="A46" s="220"/>
      <c r="B46" s="221"/>
      <c r="C46" s="252" t="s">
        <v>301</v>
      </c>
      <c r="D46" s="245"/>
      <c r="E46" s="245"/>
      <c r="F46" s="245"/>
      <c r="G46" s="245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>
      <c r="A47" s="220"/>
      <c r="B47" s="221"/>
      <c r="C47" s="253"/>
      <c r="D47" s="246"/>
      <c r="E47" s="246"/>
      <c r="F47" s="246"/>
      <c r="G47" s="246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137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38">
        <v>12</v>
      </c>
      <c r="B48" s="239" t="s">
        <v>685</v>
      </c>
      <c r="C48" s="251" t="s">
        <v>783</v>
      </c>
      <c r="D48" s="240" t="s">
        <v>310</v>
      </c>
      <c r="E48" s="241">
        <v>2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 t="s">
        <v>300</v>
      </c>
      <c r="S48" s="243" t="s">
        <v>131</v>
      </c>
      <c r="T48" s="244" t="s">
        <v>131</v>
      </c>
      <c r="U48" s="223">
        <v>0.28320000000000001</v>
      </c>
      <c r="V48" s="223">
        <f>ROUND(E48*U48,2)</f>
        <v>0.56999999999999995</v>
      </c>
      <c r="W48" s="223"/>
      <c r="X48" s="223" t="s">
        <v>132</v>
      </c>
      <c r="Y48" s="223" t="s">
        <v>133</v>
      </c>
      <c r="Z48" s="213"/>
      <c r="AA48" s="213"/>
      <c r="AB48" s="213"/>
      <c r="AC48" s="213"/>
      <c r="AD48" s="213"/>
      <c r="AE48" s="213"/>
      <c r="AF48" s="213"/>
      <c r="AG48" s="213" t="s">
        <v>134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>
      <c r="A49" s="220"/>
      <c r="B49" s="221"/>
      <c r="C49" s="252" t="s">
        <v>301</v>
      </c>
      <c r="D49" s="245"/>
      <c r="E49" s="245"/>
      <c r="F49" s="245"/>
      <c r="G49" s="245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53"/>
      <c r="D50" s="246"/>
      <c r="E50" s="246"/>
      <c r="F50" s="246"/>
      <c r="G50" s="246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38">
        <v>13</v>
      </c>
      <c r="B51" s="239" t="s">
        <v>784</v>
      </c>
      <c r="C51" s="251" t="s">
        <v>785</v>
      </c>
      <c r="D51" s="240" t="s">
        <v>310</v>
      </c>
      <c r="E51" s="241">
        <v>20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8.0000000000000007E-5</v>
      </c>
      <c r="O51" s="241">
        <f>ROUND(E51*N51,2)</f>
        <v>0</v>
      </c>
      <c r="P51" s="241">
        <v>0</v>
      </c>
      <c r="Q51" s="241">
        <f>ROUND(E51*P51,2)</f>
        <v>0</v>
      </c>
      <c r="R51" s="243" t="s">
        <v>300</v>
      </c>
      <c r="S51" s="243" t="s">
        <v>131</v>
      </c>
      <c r="T51" s="244" t="s">
        <v>131</v>
      </c>
      <c r="U51" s="223">
        <v>0.92</v>
      </c>
      <c r="V51" s="223">
        <f>ROUND(E51*U51,2)</f>
        <v>18.399999999999999</v>
      </c>
      <c r="W51" s="223"/>
      <c r="X51" s="223" t="s">
        <v>132</v>
      </c>
      <c r="Y51" s="223" t="s">
        <v>133</v>
      </c>
      <c r="Z51" s="213"/>
      <c r="AA51" s="213"/>
      <c r="AB51" s="213"/>
      <c r="AC51" s="213"/>
      <c r="AD51" s="213"/>
      <c r="AE51" s="213"/>
      <c r="AF51" s="213"/>
      <c r="AG51" s="213" t="s">
        <v>134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55"/>
      <c r="D52" s="247"/>
      <c r="E52" s="247"/>
      <c r="F52" s="247"/>
      <c r="G52" s="247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38">
        <v>14</v>
      </c>
      <c r="B53" s="239" t="s">
        <v>690</v>
      </c>
      <c r="C53" s="251" t="s">
        <v>691</v>
      </c>
      <c r="D53" s="240" t="s">
        <v>310</v>
      </c>
      <c r="E53" s="241">
        <v>20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2.0000000000000002E-5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300</v>
      </c>
      <c r="S53" s="243" t="s">
        <v>131</v>
      </c>
      <c r="T53" s="244" t="s">
        <v>131</v>
      </c>
      <c r="U53" s="223">
        <v>0.432</v>
      </c>
      <c r="V53" s="223">
        <f>ROUND(E53*U53,2)</f>
        <v>8.64</v>
      </c>
      <c r="W53" s="223"/>
      <c r="X53" s="223" t="s">
        <v>132</v>
      </c>
      <c r="Y53" s="223" t="s">
        <v>133</v>
      </c>
      <c r="Z53" s="213"/>
      <c r="AA53" s="213"/>
      <c r="AB53" s="213"/>
      <c r="AC53" s="213"/>
      <c r="AD53" s="213"/>
      <c r="AE53" s="213"/>
      <c r="AF53" s="213"/>
      <c r="AG53" s="213" t="s">
        <v>134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55"/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38">
        <v>15</v>
      </c>
      <c r="B55" s="239" t="s">
        <v>705</v>
      </c>
      <c r="C55" s="251" t="s">
        <v>706</v>
      </c>
      <c r="D55" s="240" t="s">
        <v>157</v>
      </c>
      <c r="E55" s="241">
        <v>385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300</v>
      </c>
      <c r="S55" s="243" t="s">
        <v>131</v>
      </c>
      <c r="T55" s="244" t="s">
        <v>131</v>
      </c>
      <c r="U55" s="223">
        <v>0.15</v>
      </c>
      <c r="V55" s="223">
        <f>ROUND(E55*U55,2)</f>
        <v>57.75</v>
      </c>
      <c r="W55" s="223"/>
      <c r="X55" s="223" t="s">
        <v>132</v>
      </c>
      <c r="Y55" s="223" t="s">
        <v>133</v>
      </c>
      <c r="Z55" s="213"/>
      <c r="AA55" s="213"/>
      <c r="AB55" s="213"/>
      <c r="AC55" s="213"/>
      <c r="AD55" s="213"/>
      <c r="AE55" s="213"/>
      <c r="AF55" s="213"/>
      <c r="AG55" s="213" t="s">
        <v>134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>
      <c r="A56" s="220"/>
      <c r="B56" s="221"/>
      <c r="C56" s="252" t="s">
        <v>707</v>
      </c>
      <c r="D56" s="245"/>
      <c r="E56" s="245"/>
      <c r="F56" s="245"/>
      <c r="G56" s="245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48" t="str">
        <f>C56</f>
        <v>napuštění a vypuštění vody, dodání vody a desinfekčního prostředku, náklady na bakteriologický rozbor vody,</v>
      </c>
      <c r="BB56" s="213"/>
      <c r="BC56" s="213"/>
      <c r="BD56" s="213"/>
      <c r="BE56" s="213"/>
      <c r="BF56" s="213"/>
      <c r="BG56" s="213"/>
      <c r="BH56" s="213"/>
    </row>
    <row r="57" spans="1:60" outlineLevel="2">
      <c r="A57" s="220"/>
      <c r="B57" s="221"/>
      <c r="C57" s="253"/>
      <c r="D57" s="246"/>
      <c r="E57" s="246"/>
      <c r="F57" s="246"/>
      <c r="G57" s="246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38">
        <v>16</v>
      </c>
      <c r="B58" s="239" t="s">
        <v>786</v>
      </c>
      <c r="C58" s="251" t="s">
        <v>787</v>
      </c>
      <c r="D58" s="240" t="s">
        <v>419</v>
      </c>
      <c r="E58" s="241">
        <v>1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411</v>
      </c>
      <c r="T58" s="244" t="s">
        <v>412</v>
      </c>
      <c r="U58" s="223">
        <v>0</v>
      </c>
      <c r="V58" s="223">
        <f>ROUND(E58*U58,2)</f>
        <v>0</v>
      </c>
      <c r="W58" s="223"/>
      <c r="X58" s="223" t="s">
        <v>132</v>
      </c>
      <c r="Y58" s="223" t="s">
        <v>133</v>
      </c>
      <c r="Z58" s="213"/>
      <c r="AA58" s="213"/>
      <c r="AB58" s="213"/>
      <c r="AC58" s="213"/>
      <c r="AD58" s="213"/>
      <c r="AE58" s="213"/>
      <c r="AF58" s="213"/>
      <c r="AG58" s="213" t="s">
        <v>134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>
      <c r="A59" s="220"/>
      <c r="B59" s="221"/>
      <c r="C59" s="255"/>
      <c r="D59" s="247"/>
      <c r="E59" s="247"/>
      <c r="F59" s="247"/>
      <c r="G59" s="247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38">
        <v>17</v>
      </c>
      <c r="B60" s="239" t="s">
        <v>723</v>
      </c>
      <c r="C60" s="251" t="s">
        <v>724</v>
      </c>
      <c r="D60" s="240" t="s">
        <v>310</v>
      </c>
      <c r="E60" s="241">
        <v>2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6.0000000000000002E-5</v>
      </c>
      <c r="O60" s="241">
        <f>ROUND(E60*N60,2)</f>
        <v>0</v>
      </c>
      <c r="P60" s="241">
        <v>0</v>
      </c>
      <c r="Q60" s="241">
        <f>ROUND(E60*P60,2)</f>
        <v>0</v>
      </c>
      <c r="R60" s="243" t="s">
        <v>290</v>
      </c>
      <c r="S60" s="243" t="s">
        <v>131</v>
      </c>
      <c r="T60" s="244" t="s">
        <v>131</v>
      </c>
      <c r="U60" s="223">
        <v>0</v>
      </c>
      <c r="V60" s="223">
        <f>ROUND(E60*U60,2)</f>
        <v>0</v>
      </c>
      <c r="W60" s="223"/>
      <c r="X60" s="223" t="s">
        <v>291</v>
      </c>
      <c r="Y60" s="223" t="s">
        <v>133</v>
      </c>
      <c r="Z60" s="213"/>
      <c r="AA60" s="213"/>
      <c r="AB60" s="213"/>
      <c r="AC60" s="213"/>
      <c r="AD60" s="213"/>
      <c r="AE60" s="213"/>
      <c r="AF60" s="213"/>
      <c r="AG60" s="213" t="s">
        <v>292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>
      <c r="A61" s="220"/>
      <c r="B61" s="221"/>
      <c r="C61" s="255"/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137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38">
        <v>18</v>
      </c>
      <c r="B62" s="239" t="s">
        <v>788</v>
      </c>
      <c r="C62" s="251" t="s">
        <v>789</v>
      </c>
      <c r="D62" s="240" t="s">
        <v>157</v>
      </c>
      <c r="E62" s="241">
        <v>90.9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1.9000000000000001E-4</v>
      </c>
      <c r="O62" s="241">
        <f>ROUND(E62*N62,2)</f>
        <v>0.02</v>
      </c>
      <c r="P62" s="241">
        <v>0</v>
      </c>
      <c r="Q62" s="241">
        <f>ROUND(E62*P62,2)</f>
        <v>0</v>
      </c>
      <c r="R62" s="243" t="s">
        <v>290</v>
      </c>
      <c r="S62" s="243" t="s">
        <v>732</v>
      </c>
      <c r="T62" s="244" t="s">
        <v>732</v>
      </c>
      <c r="U62" s="223">
        <v>0</v>
      </c>
      <c r="V62" s="223">
        <f>ROUND(E62*U62,2)</f>
        <v>0</v>
      </c>
      <c r="W62" s="223"/>
      <c r="X62" s="223" t="s">
        <v>291</v>
      </c>
      <c r="Y62" s="223" t="s">
        <v>133</v>
      </c>
      <c r="Z62" s="213"/>
      <c r="AA62" s="213"/>
      <c r="AB62" s="213"/>
      <c r="AC62" s="213"/>
      <c r="AD62" s="213"/>
      <c r="AE62" s="213"/>
      <c r="AF62" s="213"/>
      <c r="AG62" s="213" t="s">
        <v>292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>
      <c r="A63" s="220"/>
      <c r="B63" s="221"/>
      <c r="C63" s="255"/>
      <c r="D63" s="247"/>
      <c r="E63" s="247"/>
      <c r="F63" s="247"/>
      <c r="G63" s="247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137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38">
        <v>19</v>
      </c>
      <c r="B64" s="239" t="s">
        <v>790</v>
      </c>
      <c r="C64" s="251" t="s">
        <v>791</v>
      </c>
      <c r="D64" s="240" t="s">
        <v>157</v>
      </c>
      <c r="E64" s="241">
        <v>298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1">
        <v>4.4999999999999999E-4</v>
      </c>
      <c r="O64" s="241">
        <f>ROUND(E64*N64,2)</f>
        <v>0.13</v>
      </c>
      <c r="P64" s="241">
        <v>0</v>
      </c>
      <c r="Q64" s="241">
        <f>ROUND(E64*P64,2)</f>
        <v>0</v>
      </c>
      <c r="R64" s="243" t="s">
        <v>290</v>
      </c>
      <c r="S64" s="243" t="s">
        <v>732</v>
      </c>
      <c r="T64" s="244" t="s">
        <v>732</v>
      </c>
      <c r="U64" s="223">
        <v>0</v>
      </c>
      <c r="V64" s="223">
        <f>ROUND(E64*U64,2)</f>
        <v>0</v>
      </c>
      <c r="W64" s="223"/>
      <c r="X64" s="223" t="s">
        <v>291</v>
      </c>
      <c r="Y64" s="223" t="s">
        <v>133</v>
      </c>
      <c r="Z64" s="213"/>
      <c r="AA64" s="213"/>
      <c r="AB64" s="213"/>
      <c r="AC64" s="213"/>
      <c r="AD64" s="213"/>
      <c r="AE64" s="213"/>
      <c r="AF64" s="213"/>
      <c r="AG64" s="213" t="s">
        <v>292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5"/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>
      <c r="A66" s="238">
        <v>20</v>
      </c>
      <c r="B66" s="239" t="s">
        <v>792</v>
      </c>
      <c r="C66" s="251" t="s">
        <v>793</v>
      </c>
      <c r="D66" s="240" t="s">
        <v>310</v>
      </c>
      <c r="E66" s="241">
        <v>20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2.3000000000000001E-4</v>
      </c>
      <c r="O66" s="241">
        <f>ROUND(E66*N66,2)</f>
        <v>0</v>
      </c>
      <c r="P66" s="241">
        <v>0</v>
      </c>
      <c r="Q66" s="241">
        <f>ROUND(E66*P66,2)</f>
        <v>0</v>
      </c>
      <c r="R66" s="243" t="s">
        <v>290</v>
      </c>
      <c r="S66" s="243" t="s">
        <v>131</v>
      </c>
      <c r="T66" s="244" t="s">
        <v>131</v>
      </c>
      <c r="U66" s="223">
        <v>0</v>
      </c>
      <c r="V66" s="223">
        <f>ROUND(E66*U66,2)</f>
        <v>0</v>
      </c>
      <c r="W66" s="223"/>
      <c r="X66" s="223" t="s">
        <v>291</v>
      </c>
      <c r="Y66" s="223" t="s">
        <v>133</v>
      </c>
      <c r="Z66" s="213"/>
      <c r="AA66" s="213"/>
      <c r="AB66" s="213"/>
      <c r="AC66" s="213"/>
      <c r="AD66" s="213"/>
      <c r="AE66" s="213"/>
      <c r="AF66" s="213"/>
      <c r="AG66" s="213" t="s">
        <v>292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>
      <c r="A67" s="220"/>
      <c r="B67" s="221"/>
      <c r="C67" s="255"/>
      <c r="D67" s="247"/>
      <c r="E67" s="247"/>
      <c r="F67" s="247"/>
      <c r="G67" s="247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137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>
      <c r="A68" s="238">
        <v>21</v>
      </c>
      <c r="B68" s="239" t="s">
        <v>794</v>
      </c>
      <c r="C68" s="251" t="s">
        <v>795</v>
      </c>
      <c r="D68" s="240" t="s">
        <v>310</v>
      </c>
      <c r="E68" s="241">
        <v>2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4.6999999999999999E-4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411</v>
      </c>
      <c r="T68" s="244" t="s">
        <v>412</v>
      </c>
      <c r="U68" s="223">
        <v>0</v>
      </c>
      <c r="V68" s="223">
        <f>ROUND(E68*U68,2)</f>
        <v>0</v>
      </c>
      <c r="W68" s="223"/>
      <c r="X68" s="223" t="s">
        <v>291</v>
      </c>
      <c r="Y68" s="223" t="s">
        <v>133</v>
      </c>
      <c r="Z68" s="213"/>
      <c r="AA68" s="213"/>
      <c r="AB68" s="213"/>
      <c r="AC68" s="213"/>
      <c r="AD68" s="213"/>
      <c r="AE68" s="213"/>
      <c r="AF68" s="213"/>
      <c r="AG68" s="213" t="s">
        <v>292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>
      <c r="A69" s="220"/>
      <c r="B69" s="221"/>
      <c r="C69" s="255"/>
      <c r="D69" s="247"/>
      <c r="E69" s="247"/>
      <c r="F69" s="247"/>
      <c r="G69" s="247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137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38">
        <v>22</v>
      </c>
      <c r="B70" s="239" t="s">
        <v>796</v>
      </c>
      <c r="C70" s="251" t="s">
        <v>797</v>
      </c>
      <c r="D70" s="240" t="s">
        <v>310</v>
      </c>
      <c r="E70" s="241">
        <v>20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1.3999999999999999E-4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411</v>
      </c>
      <c r="T70" s="244" t="s">
        <v>412</v>
      </c>
      <c r="U70" s="223">
        <v>0</v>
      </c>
      <c r="V70" s="223">
        <f>ROUND(E70*U70,2)</f>
        <v>0</v>
      </c>
      <c r="W70" s="223"/>
      <c r="X70" s="223" t="s">
        <v>291</v>
      </c>
      <c r="Y70" s="223" t="s">
        <v>133</v>
      </c>
      <c r="Z70" s="213"/>
      <c r="AA70" s="213"/>
      <c r="AB70" s="213"/>
      <c r="AC70" s="213"/>
      <c r="AD70" s="213"/>
      <c r="AE70" s="213"/>
      <c r="AF70" s="213"/>
      <c r="AG70" s="213" t="s">
        <v>292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>
      <c r="A71" s="220"/>
      <c r="B71" s="221"/>
      <c r="C71" s="255"/>
      <c r="D71" s="247"/>
      <c r="E71" s="247"/>
      <c r="F71" s="247"/>
      <c r="G71" s="247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38">
        <v>23</v>
      </c>
      <c r="B72" s="239" t="s">
        <v>798</v>
      </c>
      <c r="C72" s="251" t="s">
        <v>799</v>
      </c>
      <c r="D72" s="240" t="s">
        <v>310</v>
      </c>
      <c r="E72" s="241">
        <v>20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5.0000000000000001E-4</v>
      </c>
      <c r="O72" s="241">
        <f>ROUND(E72*N72,2)</f>
        <v>0.01</v>
      </c>
      <c r="P72" s="241">
        <v>0</v>
      </c>
      <c r="Q72" s="241">
        <f>ROUND(E72*P72,2)</f>
        <v>0</v>
      </c>
      <c r="R72" s="243"/>
      <c r="S72" s="243" t="s">
        <v>411</v>
      </c>
      <c r="T72" s="244" t="s">
        <v>412</v>
      </c>
      <c r="U72" s="223">
        <v>0</v>
      </c>
      <c r="V72" s="223">
        <f>ROUND(E72*U72,2)</f>
        <v>0</v>
      </c>
      <c r="W72" s="223"/>
      <c r="X72" s="223" t="s">
        <v>291</v>
      </c>
      <c r="Y72" s="223" t="s">
        <v>133</v>
      </c>
      <c r="Z72" s="213"/>
      <c r="AA72" s="213"/>
      <c r="AB72" s="213"/>
      <c r="AC72" s="213"/>
      <c r="AD72" s="213"/>
      <c r="AE72" s="213"/>
      <c r="AF72" s="213"/>
      <c r="AG72" s="213" t="s">
        <v>292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>
      <c r="A73" s="220"/>
      <c r="B73" s="221"/>
      <c r="C73" s="255"/>
      <c r="D73" s="247"/>
      <c r="E73" s="247"/>
      <c r="F73" s="247"/>
      <c r="G73" s="247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137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38">
        <v>24</v>
      </c>
      <c r="B74" s="239" t="s">
        <v>800</v>
      </c>
      <c r="C74" s="251" t="s">
        <v>801</v>
      </c>
      <c r="D74" s="240" t="s">
        <v>310</v>
      </c>
      <c r="E74" s="241">
        <v>60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4.4999999999999999E-4</v>
      </c>
      <c r="O74" s="241">
        <f>ROUND(E74*N74,2)</f>
        <v>0.03</v>
      </c>
      <c r="P74" s="241">
        <v>0</v>
      </c>
      <c r="Q74" s="241">
        <f>ROUND(E74*P74,2)</f>
        <v>0</v>
      </c>
      <c r="R74" s="243"/>
      <c r="S74" s="243" t="s">
        <v>411</v>
      </c>
      <c r="T74" s="244" t="s">
        <v>412</v>
      </c>
      <c r="U74" s="223">
        <v>0</v>
      </c>
      <c r="V74" s="223">
        <f>ROUND(E74*U74,2)</f>
        <v>0</v>
      </c>
      <c r="W74" s="223"/>
      <c r="X74" s="223" t="s">
        <v>291</v>
      </c>
      <c r="Y74" s="223" t="s">
        <v>133</v>
      </c>
      <c r="Z74" s="213"/>
      <c r="AA74" s="213"/>
      <c r="AB74" s="213"/>
      <c r="AC74" s="213"/>
      <c r="AD74" s="213"/>
      <c r="AE74" s="213"/>
      <c r="AF74" s="213"/>
      <c r="AG74" s="213" t="s">
        <v>292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>
      <c r="A75" s="220"/>
      <c r="B75" s="221"/>
      <c r="C75" s="255"/>
      <c r="D75" s="247"/>
      <c r="E75" s="247"/>
      <c r="F75" s="247"/>
      <c r="G75" s="247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31" t="s">
        <v>125</v>
      </c>
      <c r="B76" s="232" t="s">
        <v>91</v>
      </c>
      <c r="C76" s="250" t="s">
        <v>92</v>
      </c>
      <c r="D76" s="233"/>
      <c r="E76" s="234"/>
      <c r="F76" s="235"/>
      <c r="G76" s="235">
        <f>SUMIF(AG77:AG79,"&lt;&gt;NOR",G77:G79)</f>
        <v>0</v>
      </c>
      <c r="H76" s="235"/>
      <c r="I76" s="235">
        <f>SUM(I77:I79)</f>
        <v>0</v>
      </c>
      <c r="J76" s="235"/>
      <c r="K76" s="235">
        <f>SUM(K77:K79)</f>
        <v>0</v>
      </c>
      <c r="L76" s="235"/>
      <c r="M76" s="235">
        <f>SUM(M77:M79)</f>
        <v>0</v>
      </c>
      <c r="N76" s="234"/>
      <c r="O76" s="234">
        <f>SUM(O77:O79)</f>
        <v>0</v>
      </c>
      <c r="P76" s="234"/>
      <c r="Q76" s="234">
        <f>SUM(Q77:Q79)</f>
        <v>0</v>
      </c>
      <c r="R76" s="235"/>
      <c r="S76" s="235"/>
      <c r="T76" s="236"/>
      <c r="U76" s="230"/>
      <c r="V76" s="230">
        <f>SUM(V77:V79)</f>
        <v>1.45</v>
      </c>
      <c r="W76" s="230"/>
      <c r="X76" s="230"/>
      <c r="Y76" s="230"/>
      <c r="AG76" t="s">
        <v>126</v>
      </c>
    </row>
    <row r="77" spans="1:60" ht="22.5" outlineLevel="1">
      <c r="A77" s="238">
        <v>25</v>
      </c>
      <c r="B77" s="239" t="s">
        <v>539</v>
      </c>
      <c r="C77" s="251" t="s">
        <v>540</v>
      </c>
      <c r="D77" s="240" t="s">
        <v>296</v>
      </c>
      <c r="E77" s="241">
        <v>6.8788299999999998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 t="s">
        <v>300</v>
      </c>
      <c r="S77" s="243" t="s">
        <v>131</v>
      </c>
      <c r="T77" s="244" t="s">
        <v>131</v>
      </c>
      <c r="U77" s="223">
        <v>0.21149999999999999</v>
      </c>
      <c r="V77" s="223">
        <f>ROUND(E77*U77,2)</f>
        <v>1.45</v>
      </c>
      <c r="W77" s="223"/>
      <c r="X77" s="223" t="s">
        <v>541</v>
      </c>
      <c r="Y77" s="223" t="s">
        <v>133</v>
      </c>
      <c r="Z77" s="213"/>
      <c r="AA77" s="213"/>
      <c r="AB77" s="213"/>
      <c r="AC77" s="213"/>
      <c r="AD77" s="213"/>
      <c r="AE77" s="213"/>
      <c r="AF77" s="213"/>
      <c r="AG77" s="213" t="s">
        <v>542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>
      <c r="A78" s="220"/>
      <c r="B78" s="221"/>
      <c r="C78" s="252" t="s">
        <v>543</v>
      </c>
      <c r="D78" s="245"/>
      <c r="E78" s="245"/>
      <c r="F78" s="245"/>
      <c r="G78" s="245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136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53"/>
      <c r="D79" s="246"/>
      <c r="E79" s="246"/>
      <c r="F79" s="246"/>
      <c r="G79" s="246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3"/>
      <c r="B80" s="4"/>
      <c r="C80" s="260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15</v>
      </c>
      <c r="AF80">
        <v>21</v>
      </c>
      <c r="AG80" t="s">
        <v>111</v>
      </c>
    </row>
    <row r="81" spans="1:33">
      <c r="A81" s="216"/>
      <c r="B81" s="217" t="s">
        <v>29</v>
      </c>
      <c r="C81" s="261"/>
      <c r="D81" s="218"/>
      <c r="E81" s="219"/>
      <c r="F81" s="219"/>
      <c r="G81" s="237">
        <f>G8+G29+G33+G76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563</v>
      </c>
    </row>
    <row r="82" spans="1:33">
      <c r="C82" s="262"/>
      <c r="D82" s="10"/>
      <c r="AG82" t="s">
        <v>564</v>
      </c>
    </row>
    <row r="83" spans="1:33">
      <c r="D83" s="10"/>
    </row>
    <row r="84" spans="1:33">
      <c r="D84" s="10"/>
    </row>
    <row r="85" spans="1:33">
      <c r="D85" s="10"/>
    </row>
    <row r="86" spans="1:33">
      <c r="D86" s="10"/>
    </row>
    <row r="87" spans="1:33">
      <c r="D87" s="10"/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8BB" sheet="1" formatRows="0"/>
  <mergeCells count="44">
    <mergeCell ref="C78:G78"/>
    <mergeCell ref="C79:G79"/>
    <mergeCell ref="C65:G65"/>
    <mergeCell ref="C67:G67"/>
    <mergeCell ref="C69:G69"/>
    <mergeCell ref="C71:G71"/>
    <mergeCell ref="C73:G73"/>
    <mergeCell ref="C75:G75"/>
    <mergeCell ref="C54:G54"/>
    <mergeCell ref="C56:G56"/>
    <mergeCell ref="C57:G57"/>
    <mergeCell ref="C59:G59"/>
    <mergeCell ref="C61:G61"/>
    <mergeCell ref="C63:G63"/>
    <mergeCell ref="C44:G44"/>
    <mergeCell ref="C46:G46"/>
    <mergeCell ref="C47:G47"/>
    <mergeCell ref="C49:G49"/>
    <mergeCell ref="C50:G50"/>
    <mergeCell ref="C52:G52"/>
    <mergeCell ref="C32:G32"/>
    <mergeCell ref="C35:G35"/>
    <mergeCell ref="C38:G38"/>
    <mergeCell ref="C40:G40"/>
    <mergeCell ref="C41:G41"/>
    <mergeCell ref="C43:G43"/>
    <mergeCell ref="C23:G23"/>
    <mergeCell ref="C24:G24"/>
    <mergeCell ref="C26:G26"/>
    <mergeCell ref="C27:G27"/>
    <mergeCell ref="C28:G28"/>
    <mergeCell ref="C31:G31"/>
    <mergeCell ref="C13:G13"/>
    <mergeCell ref="C14:G14"/>
    <mergeCell ref="C16:G16"/>
    <mergeCell ref="C18:G18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4.95" customHeight="1">
      <c r="A3" s="199" t="s">
        <v>8</v>
      </c>
      <c r="B3" s="49" t="s">
        <v>57</v>
      </c>
      <c r="C3" s="202" t="s">
        <v>27</v>
      </c>
      <c r="D3" s="200"/>
      <c r="E3" s="200"/>
      <c r="F3" s="200"/>
      <c r="G3" s="201"/>
      <c r="AC3" s="177" t="s">
        <v>100</v>
      </c>
      <c r="AG3" t="s">
        <v>101</v>
      </c>
    </row>
    <row r="4" spans="1:60" ht="24.95" customHeight="1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102</v>
      </c>
    </row>
    <row r="5" spans="1:60">
      <c r="D5" s="10"/>
    </row>
    <row r="6" spans="1:60" ht="38.25">
      <c r="A6" s="209" t="s">
        <v>103</v>
      </c>
      <c r="B6" s="211" t="s">
        <v>104</v>
      </c>
      <c r="C6" s="211" t="s">
        <v>105</v>
      </c>
      <c r="D6" s="210" t="s">
        <v>106</v>
      </c>
      <c r="E6" s="209" t="s">
        <v>107</v>
      </c>
      <c r="F6" s="208" t="s">
        <v>108</v>
      </c>
      <c r="G6" s="209" t="s">
        <v>29</v>
      </c>
      <c r="H6" s="212" t="s">
        <v>30</v>
      </c>
      <c r="I6" s="212" t="s">
        <v>109</v>
      </c>
      <c r="J6" s="212" t="s">
        <v>31</v>
      </c>
      <c r="K6" s="212" t="s">
        <v>110</v>
      </c>
      <c r="L6" s="212" t="s">
        <v>111</v>
      </c>
      <c r="M6" s="212" t="s">
        <v>112</v>
      </c>
      <c r="N6" s="212" t="s">
        <v>113</v>
      </c>
      <c r="O6" s="212" t="s">
        <v>114</v>
      </c>
      <c r="P6" s="212" t="s">
        <v>115</v>
      </c>
      <c r="Q6" s="212" t="s">
        <v>116</v>
      </c>
      <c r="R6" s="212" t="s">
        <v>117</v>
      </c>
      <c r="S6" s="212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123</v>
      </c>
      <c r="Y6" s="212" t="s">
        <v>124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31" t="s">
        <v>125</v>
      </c>
      <c r="B8" s="232" t="s">
        <v>96</v>
      </c>
      <c r="C8" s="250" t="s">
        <v>27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Y8" s="230"/>
      <c r="AG8" t="s">
        <v>126</v>
      </c>
    </row>
    <row r="9" spans="1:60" outlineLevel="1">
      <c r="A9" s="238">
        <v>1</v>
      </c>
      <c r="B9" s="239" t="s">
        <v>802</v>
      </c>
      <c r="C9" s="251" t="s">
        <v>803</v>
      </c>
      <c r="D9" s="240" t="s">
        <v>804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131</v>
      </c>
      <c r="T9" s="244" t="s">
        <v>412</v>
      </c>
      <c r="U9" s="223">
        <v>0</v>
      </c>
      <c r="V9" s="223">
        <f>ROUND(E9*U9,2)</f>
        <v>0</v>
      </c>
      <c r="W9" s="223"/>
      <c r="X9" s="223" t="s">
        <v>805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806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64" t="s">
        <v>807</v>
      </c>
      <c r="D10" s="263"/>
      <c r="E10" s="263"/>
      <c r="F10" s="263"/>
      <c r="G10" s="26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258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8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3"/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38">
        <v>2</v>
      </c>
      <c r="B12" s="239" t="s">
        <v>808</v>
      </c>
      <c r="C12" s="251" t="s">
        <v>809</v>
      </c>
      <c r="D12" s="240" t="s">
        <v>804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131</v>
      </c>
      <c r="T12" s="244" t="s">
        <v>412</v>
      </c>
      <c r="U12" s="223">
        <v>0</v>
      </c>
      <c r="V12" s="223">
        <f>ROUND(E12*U12,2)</f>
        <v>0</v>
      </c>
      <c r="W12" s="223"/>
      <c r="X12" s="223" t="s">
        <v>805</v>
      </c>
      <c r="Y12" s="223" t="s">
        <v>133</v>
      </c>
      <c r="Z12" s="213"/>
      <c r="AA12" s="213"/>
      <c r="AB12" s="213"/>
      <c r="AC12" s="213"/>
      <c r="AD12" s="213"/>
      <c r="AE12" s="213"/>
      <c r="AF12" s="213"/>
      <c r="AG12" s="213" t="s">
        <v>806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2">
      <c r="A13" s="220"/>
      <c r="B13" s="221"/>
      <c r="C13" s="264" t="s">
        <v>810</v>
      </c>
      <c r="D13" s="263"/>
      <c r="E13" s="263"/>
      <c r="F13" s="263"/>
      <c r="G13" s="26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258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8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213"/>
      <c r="BC13" s="213"/>
      <c r="BD13" s="213"/>
      <c r="BE13" s="213"/>
      <c r="BF13" s="213"/>
      <c r="BG13" s="213"/>
      <c r="BH13" s="213"/>
    </row>
    <row r="14" spans="1:60" outlineLevel="2">
      <c r="A14" s="220"/>
      <c r="B14" s="221"/>
      <c r="C14" s="253"/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38">
        <v>3</v>
      </c>
      <c r="B15" s="239" t="s">
        <v>811</v>
      </c>
      <c r="C15" s="251" t="s">
        <v>812</v>
      </c>
      <c r="D15" s="240" t="s">
        <v>804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131</v>
      </c>
      <c r="T15" s="244" t="s">
        <v>412</v>
      </c>
      <c r="U15" s="223">
        <v>0</v>
      </c>
      <c r="V15" s="223">
        <f>ROUND(E15*U15,2)</f>
        <v>0</v>
      </c>
      <c r="W15" s="223"/>
      <c r="X15" s="223" t="s">
        <v>805</v>
      </c>
      <c r="Y15" s="223" t="s">
        <v>133</v>
      </c>
      <c r="Z15" s="213"/>
      <c r="AA15" s="213"/>
      <c r="AB15" s="213"/>
      <c r="AC15" s="213"/>
      <c r="AD15" s="213"/>
      <c r="AE15" s="213"/>
      <c r="AF15" s="213"/>
      <c r="AG15" s="213" t="s">
        <v>806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2">
      <c r="A16" s="220"/>
      <c r="B16" s="221"/>
      <c r="C16" s="264" t="s">
        <v>813</v>
      </c>
      <c r="D16" s="263"/>
      <c r="E16" s="263"/>
      <c r="F16" s="263"/>
      <c r="G16" s="26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258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8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3"/>
      <c r="D17" s="246"/>
      <c r="E17" s="246"/>
      <c r="F17" s="246"/>
      <c r="G17" s="246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>
      <c r="A18" s="238">
        <v>4</v>
      </c>
      <c r="B18" s="239" t="s">
        <v>814</v>
      </c>
      <c r="C18" s="251" t="s">
        <v>815</v>
      </c>
      <c r="D18" s="240" t="s">
        <v>804</v>
      </c>
      <c r="E18" s="241">
        <v>1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131</v>
      </c>
      <c r="T18" s="244" t="s">
        <v>412</v>
      </c>
      <c r="U18" s="223">
        <v>0</v>
      </c>
      <c r="V18" s="223">
        <f>ROUND(E18*U18,2)</f>
        <v>0</v>
      </c>
      <c r="W18" s="223"/>
      <c r="X18" s="223" t="s">
        <v>805</v>
      </c>
      <c r="Y18" s="223" t="s">
        <v>133</v>
      </c>
      <c r="Z18" s="213"/>
      <c r="AA18" s="213"/>
      <c r="AB18" s="213"/>
      <c r="AC18" s="213"/>
      <c r="AD18" s="213"/>
      <c r="AE18" s="213"/>
      <c r="AF18" s="213"/>
      <c r="AG18" s="213" t="s">
        <v>806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2">
      <c r="A19" s="220"/>
      <c r="B19" s="221"/>
      <c r="C19" s="264" t="s">
        <v>816</v>
      </c>
      <c r="D19" s="263"/>
      <c r="E19" s="263"/>
      <c r="F19" s="263"/>
      <c r="G19" s="26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258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8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3"/>
      <c r="D20" s="246"/>
      <c r="E20" s="246"/>
      <c r="F20" s="246"/>
      <c r="G20" s="246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31" t="s">
        <v>125</v>
      </c>
      <c r="B21" s="232" t="s">
        <v>97</v>
      </c>
      <c r="C21" s="250" t="s">
        <v>28</v>
      </c>
      <c r="D21" s="233"/>
      <c r="E21" s="234"/>
      <c r="F21" s="235"/>
      <c r="G21" s="235">
        <f>SUMIF(AG22:AG41,"&lt;&gt;NOR",G22:G41)</f>
        <v>0</v>
      </c>
      <c r="H21" s="235"/>
      <c r="I21" s="235">
        <f>SUM(I22:I41)</f>
        <v>0</v>
      </c>
      <c r="J21" s="235"/>
      <c r="K21" s="235">
        <f>SUM(K22:K41)</f>
        <v>0</v>
      </c>
      <c r="L21" s="235"/>
      <c r="M21" s="235">
        <f>SUM(M22:M41)</f>
        <v>0</v>
      </c>
      <c r="N21" s="234"/>
      <c r="O21" s="234">
        <f>SUM(O22:O41)</f>
        <v>0</v>
      </c>
      <c r="P21" s="234"/>
      <c r="Q21" s="234">
        <f>SUM(Q22:Q41)</f>
        <v>0</v>
      </c>
      <c r="R21" s="235"/>
      <c r="S21" s="235"/>
      <c r="T21" s="236"/>
      <c r="U21" s="230"/>
      <c r="V21" s="230">
        <f>SUM(V22:V41)</f>
        <v>0</v>
      </c>
      <c r="W21" s="230"/>
      <c r="X21" s="230"/>
      <c r="Y21" s="230"/>
      <c r="AG21" t="s">
        <v>126</v>
      </c>
    </row>
    <row r="22" spans="1:60" outlineLevel="1">
      <c r="A22" s="238">
        <v>5</v>
      </c>
      <c r="B22" s="239" t="s">
        <v>817</v>
      </c>
      <c r="C22" s="251" t="s">
        <v>818</v>
      </c>
      <c r="D22" s="240" t="s">
        <v>804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131</v>
      </c>
      <c r="T22" s="244" t="s">
        <v>412</v>
      </c>
      <c r="U22" s="223">
        <v>0</v>
      </c>
      <c r="V22" s="223">
        <f>ROUND(E22*U22,2)</f>
        <v>0</v>
      </c>
      <c r="W22" s="223"/>
      <c r="X22" s="223" t="s">
        <v>805</v>
      </c>
      <c r="Y22" s="223" t="s">
        <v>133</v>
      </c>
      <c r="Z22" s="213"/>
      <c r="AA22" s="213"/>
      <c r="AB22" s="213"/>
      <c r="AC22" s="213"/>
      <c r="AD22" s="213"/>
      <c r="AE22" s="213"/>
      <c r="AF22" s="213"/>
      <c r="AG22" s="213" t="s">
        <v>806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55"/>
      <c r="D23" s="247"/>
      <c r="E23" s="247"/>
      <c r="F23" s="247"/>
      <c r="G23" s="247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38">
        <v>6</v>
      </c>
      <c r="B24" s="239" t="s">
        <v>819</v>
      </c>
      <c r="C24" s="251" t="s">
        <v>820</v>
      </c>
      <c r="D24" s="240" t="s">
        <v>804</v>
      </c>
      <c r="E24" s="241">
        <v>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131</v>
      </c>
      <c r="T24" s="244" t="s">
        <v>412</v>
      </c>
      <c r="U24" s="223">
        <v>0</v>
      </c>
      <c r="V24" s="223">
        <f>ROUND(E24*U24,2)</f>
        <v>0</v>
      </c>
      <c r="W24" s="223"/>
      <c r="X24" s="223" t="s">
        <v>805</v>
      </c>
      <c r="Y24" s="223" t="s">
        <v>133</v>
      </c>
      <c r="Z24" s="213"/>
      <c r="AA24" s="213"/>
      <c r="AB24" s="213"/>
      <c r="AC24" s="213"/>
      <c r="AD24" s="213"/>
      <c r="AE24" s="213"/>
      <c r="AF24" s="213"/>
      <c r="AG24" s="213" t="s">
        <v>806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2">
      <c r="A25" s="220"/>
      <c r="B25" s="221"/>
      <c r="C25" s="264" t="s">
        <v>821</v>
      </c>
      <c r="D25" s="263"/>
      <c r="E25" s="263"/>
      <c r="F25" s="263"/>
      <c r="G25" s="26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258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8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3"/>
      <c r="D26" s="246"/>
      <c r="E26" s="246"/>
      <c r="F26" s="246"/>
      <c r="G26" s="246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38">
        <v>7</v>
      </c>
      <c r="B27" s="239" t="s">
        <v>822</v>
      </c>
      <c r="C27" s="251" t="s">
        <v>823</v>
      </c>
      <c r="D27" s="240" t="s">
        <v>804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131</v>
      </c>
      <c r="T27" s="244" t="s">
        <v>412</v>
      </c>
      <c r="U27" s="223">
        <v>0</v>
      </c>
      <c r="V27" s="223">
        <f>ROUND(E27*U27,2)</f>
        <v>0</v>
      </c>
      <c r="W27" s="223"/>
      <c r="X27" s="223" t="s">
        <v>805</v>
      </c>
      <c r="Y27" s="223" t="s">
        <v>133</v>
      </c>
      <c r="Z27" s="213"/>
      <c r="AA27" s="213"/>
      <c r="AB27" s="213"/>
      <c r="AC27" s="213"/>
      <c r="AD27" s="213"/>
      <c r="AE27" s="213"/>
      <c r="AF27" s="213"/>
      <c r="AG27" s="213" t="s">
        <v>806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3.75" outlineLevel="2">
      <c r="A28" s="220"/>
      <c r="B28" s="221"/>
      <c r="C28" s="264" t="s">
        <v>824</v>
      </c>
      <c r="D28" s="263"/>
      <c r="E28" s="263"/>
      <c r="F28" s="263"/>
      <c r="G28" s="26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258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8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3"/>
      <c r="BC28" s="213"/>
      <c r="BD28" s="213"/>
      <c r="BE28" s="213"/>
      <c r="BF28" s="213"/>
      <c r="BG28" s="213"/>
      <c r="BH28" s="213"/>
    </row>
    <row r="29" spans="1:60" outlineLevel="2">
      <c r="A29" s="220"/>
      <c r="B29" s="221"/>
      <c r="C29" s="253"/>
      <c r="D29" s="246"/>
      <c r="E29" s="246"/>
      <c r="F29" s="246"/>
      <c r="G29" s="246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38">
        <v>8</v>
      </c>
      <c r="B30" s="239" t="s">
        <v>825</v>
      </c>
      <c r="C30" s="251" t="s">
        <v>826</v>
      </c>
      <c r="D30" s="240" t="s">
        <v>804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131</v>
      </c>
      <c r="T30" s="244" t="s">
        <v>412</v>
      </c>
      <c r="U30" s="223">
        <v>0</v>
      </c>
      <c r="V30" s="223">
        <f>ROUND(E30*U30,2)</f>
        <v>0</v>
      </c>
      <c r="W30" s="223"/>
      <c r="X30" s="223" t="s">
        <v>805</v>
      </c>
      <c r="Y30" s="223" t="s">
        <v>133</v>
      </c>
      <c r="Z30" s="213"/>
      <c r="AA30" s="213"/>
      <c r="AB30" s="213"/>
      <c r="AC30" s="213"/>
      <c r="AD30" s="213"/>
      <c r="AE30" s="213"/>
      <c r="AF30" s="213"/>
      <c r="AG30" s="213" t="s">
        <v>806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>
      <c r="A31" s="220"/>
      <c r="B31" s="221"/>
      <c r="C31" s="264" t="s">
        <v>827</v>
      </c>
      <c r="D31" s="263"/>
      <c r="E31" s="263"/>
      <c r="F31" s="263"/>
      <c r="G31" s="26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258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8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53"/>
      <c r="D32" s="246"/>
      <c r="E32" s="246"/>
      <c r="F32" s="246"/>
      <c r="G32" s="246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38">
        <v>9</v>
      </c>
      <c r="B33" s="239" t="s">
        <v>828</v>
      </c>
      <c r="C33" s="251" t="s">
        <v>829</v>
      </c>
      <c r="D33" s="240" t="s">
        <v>804</v>
      </c>
      <c r="E33" s="241">
        <v>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131</v>
      </c>
      <c r="T33" s="244" t="s">
        <v>412</v>
      </c>
      <c r="U33" s="223">
        <v>0</v>
      </c>
      <c r="V33" s="223">
        <f>ROUND(E33*U33,2)</f>
        <v>0</v>
      </c>
      <c r="W33" s="223"/>
      <c r="X33" s="223" t="s">
        <v>805</v>
      </c>
      <c r="Y33" s="223" t="s">
        <v>133</v>
      </c>
      <c r="Z33" s="213"/>
      <c r="AA33" s="213"/>
      <c r="AB33" s="213"/>
      <c r="AC33" s="213"/>
      <c r="AD33" s="213"/>
      <c r="AE33" s="213"/>
      <c r="AF33" s="213"/>
      <c r="AG33" s="213" t="s">
        <v>806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>
      <c r="A34" s="220"/>
      <c r="B34" s="221"/>
      <c r="C34" s="264" t="s">
        <v>830</v>
      </c>
      <c r="D34" s="263"/>
      <c r="E34" s="263"/>
      <c r="F34" s="263"/>
      <c r="G34" s="26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258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8" t="str">
        <f>C34</f>
        <v>Náklady na provedení skutečného zaměření stavby v rozsahu nezbytném pro zápis změny do katastru nemovitostí.</v>
      </c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53"/>
      <c r="D35" s="246"/>
      <c r="E35" s="246"/>
      <c r="F35" s="246"/>
      <c r="G35" s="246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38">
        <v>10</v>
      </c>
      <c r="B36" s="239" t="s">
        <v>831</v>
      </c>
      <c r="C36" s="251" t="s">
        <v>832</v>
      </c>
      <c r="D36" s="240" t="s">
        <v>804</v>
      </c>
      <c r="E36" s="241">
        <v>1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411</v>
      </c>
      <c r="T36" s="244" t="s">
        <v>412</v>
      </c>
      <c r="U36" s="223">
        <v>0</v>
      </c>
      <c r="V36" s="223">
        <f>ROUND(E36*U36,2)</f>
        <v>0</v>
      </c>
      <c r="W36" s="223"/>
      <c r="X36" s="223" t="s">
        <v>805</v>
      </c>
      <c r="Y36" s="223" t="s">
        <v>133</v>
      </c>
      <c r="Z36" s="213"/>
      <c r="AA36" s="213"/>
      <c r="AB36" s="213"/>
      <c r="AC36" s="213"/>
      <c r="AD36" s="213"/>
      <c r="AE36" s="213"/>
      <c r="AF36" s="213"/>
      <c r="AG36" s="213" t="s">
        <v>806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55"/>
      <c r="D37" s="247"/>
      <c r="E37" s="247"/>
      <c r="F37" s="247"/>
      <c r="G37" s="247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38">
        <v>11</v>
      </c>
      <c r="B38" s="239" t="s">
        <v>833</v>
      </c>
      <c r="C38" s="251" t="s">
        <v>834</v>
      </c>
      <c r="D38" s="240" t="s">
        <v>419</v>
      </c>
      <c r="E38" s="241">
        <v>12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411</v>
      </c>
      <c r="T38" s="244" t="s">
        <v>412</v>
      </c>
      <c r="U38" s="223">
        <v>0</v>
      </c>
      <c r="V38" s="223">
        <f>ROUND(E38*U38,2)</f>
        <v>0</v>
      </c>
      <c r="W38" s="223"/>
      <c r="X38" s="223" t="s">
        <v>805</v>
      </c>
      <c r="Y38" s="223" t="s">
        <v>133</v>
      </c>
      <c r="Z38" s="213"/>
      <c r="AA38" s="213"/>
      <c r="AB38" s="213"/>
      <c r="AC38" s="213"/>
      <c r="AD38" s="213"/>
      <c r="AE38" s="213"/>
      <c r="AF38" s="213"/>
      <c r="AG38" s="213" t="s">
        <v>806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55"/>
      <c r="D39" s="247"/>
      <c r="E39" s="247"/>
      <c r="F39" s="247"/>
      <c r="G39" s="247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38">
        <v>12</v>
      </c>
      <c r="B40" s="239" t="s">
        <v>835</v>
      </c>
      <c r="C40" s="251" t="s">
        <v>836</v>
      </c>
      <c r="D40" s="240" t="s">
        <v>419</v>
      </c>
      <c r="E40" s="241">
        <v>1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411</v>
      </c>
      <c r="T40" s="244" t="s">
        <v>412</v>
      </c>
      <c r="U40" s="223">
        <v>0</v>
      </c>
      <c r="V40" s="223">
        <f>ROUND(E40*U40,2)</f>
        <v>0</v>
      </c>
      <c r="W40" s="223"/>
      <c r="X40" s="223" t="s">
        <v>805</v>
      </c>
      <c r="Y40" s="223" t="s">
        <v>133</v>
      </c>
      <c r="Z40" s="213"/>
      <c r="AA40" s="213"/>
      <c r="AB40" s="213"/>
      <c r="AC40" s="213"/>
      <c r="AD40" s="213"/>
      <c r="AE40" s="213"/>
      <c r="AF40" s="213"/>
      <c r="AG40" s="213" t="s">
        <v>806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5"/>
      <c r="D41" s="247"/>
      <c r="E41" s="247"/>
      <c r="F41" s="247"/>
      <c r="G41" s="24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3"/>
      <c r="B42" s="4"/>
      <c r="C42" s="26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111</v>
      </c>
    </row>
    <row r="43" spans="1:60">
      <c r="A43" s="216"/>
      <c r="B43" s="217" t="s">
        <v>29</v>
      </c>
      <c r="C43" s="261"/>
      <c r="D43" s="218"/>
      <c r="E43" s="219"/>
      <c r="F43" s="219"/>
      <c r="G43" s="237">
        <f>G8+G21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563</v>
      </c>
    </row>
    <row r="44" spans="1:60">
      <c r="C44" s="262"/>
      <c r="D44" s="10"/>
      <c r="AG44" t="s">
        <v>564</v>
      </c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8BB" sheet="1" formatRows="0"/>
  <mergeCells count="24">
    <mergeCell ref="C32:G32"/>
    <mergeCell ref="C34:G34"/>
    <mergeCell ref="C35:G35"/>
    <mergeCell ref="C37:G37"/>
    <mergeCell ref="C39:G39"/>
    <mergeCell ref="C41:G41"/>
    <mergeCell ref="C23:G23"/>
    <mergeCell ref="C25:G25"/>
    <mergeCell ref="C26:G26"/>
    <mergeCell ref="C28:G28"/>
    <mergeCell ref="C29:G29"/>
    <mergeCell ref="C31:G31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1 Pol</vt:lpstr>
      <vt:lpstr>01 2 Pol</vt:lpstr>
      <vt:lpstr>02 1 Pol</vt:lpstr>
      <vt:lpstr>02 2 Pol</vt:lpstr>
      <vt:lpstr>OVN ovn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'02 1 Pol'!Názvy_tisku</vt:lpstr>
      <vt:lpstr>'02 2 Pol'!Názvy_tisku</vt:lpstr>
      <vt:lpstr>'OVN ovn Pol'!Názvy_tisku</vt:lpstr>
      <vt:lpstr>oadresa</vt:lpstr>
      <vt:lpstr>Stavba!Objednatel</vt:lpstr>
      <vt:lpstr>Stavba!Objekt</vt:lpstr>
      <vt:lpstr>'01 1 Pol'!Oblast_tisku</vt:lpstr>
      <vt:lpstr>'01 2 Pol'!Oblast_tisku</vt:lpstr>
      <vt:lpstr>'02 1 Pol'!Oblast_tisku</vt:lpstr>
      <vt:lpstr>'02 2 Pol'!Oblast_tisku</vt:lpstr>
      <vt:lpstr>'OVN ovn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Kysilka</dc:creator>
  <cp:lastModifiedBy>Kysilka</cp:lastModifiedBy>
  <cp:lastPrinted>2019-03-19T12:27:02Z</cp:lastPrinted>
  <dcterms:created xsi:type="dcterms:W3CDTF">2009-04-08T07:15:50Z</dcterms:created>
  <dcterms:modified xsi:type="dcterms:W3CDTF">2023-03-13T09:18:09Z</dcterms:modified>
</cp:coreProperties>
</file>